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720" yWindow="495" windowWidth="19440" windowHeight="11760" firstSheet="1" activeTab="1"/>
  </bookViews>
  <sheets>
    <sheet name="Титульный лист" sheetId="5" r:id="rId1"/>
    <sheet name="Раздел I " sheetId="1" r:id="rId2"/>
    <sheet name="Раздел II" sheetId="6" r:id="rId3"/>
    <sheet name="Раздел II  2.1. " sheetId="14" r:id="rId4"/>
    <sheet name="Раздел II  2.9." sheetId="15" r:id="rId5"/>
    <sheet name="Раздел II  2.11." sheetId="16" r:id="rId6"/>
    <sheet name="Раздел IIа" sheetId="7" r:id="rId7"/>
    <sheet name="Раздел III" sheetId="8" r:id="rId8"/>
    <sheet name="Раздел IIIа" sheetId="9" r:id="rId9"/>
  </sheets>
  <definedNames>
    <definedName name="_xlnm.Print_Titles" localSheetId="7">'Раздел III'!$3:$3</definedName>
    <definedName name="_xlnm.Print_Titles" localSheetId="6">'Раздел IIа'!$4:$4</definedName>
    <definedName name="_xlnm.Print_Area" localSheetId="1">'Раздел I '!$A$1:$F$69</definedName>
    <definedName name="_xlnm.Print_Area" localSheetId="7">'Раздел III'!$A$1:$D$18</definedName>
  </definedNames>
  <calcPr calcId="144525"/>
</workbook>
</file>

<file path=xl/calcChain.xml><?xml version="1.0" encoding="utf-8"?>
<calcChain xmlns="http://schemas.openxmlformats.org/spreadsheetml/2006/main">
  <c r="E45" i="6" l="1"/>
  <c r="E29" i="6"/>
  <c r="E53" i="1" l="1"/>
  <c r="D31" i="1"/>
  <c r="C31" i="1"/>
  <c r="E31" i="1" s="1"/>
  <c r="E48" i="1"/>
  <c r="E40" i="1"/>
  <c r="E39" i="1"/>
  <c r="E35" i="1"/>
  <c r="E34" i="1"/>
  <c r="E33" i="1"/>
  <c r="E76" i="14" l="1"/>
  <c r="G76" i="14" s="1"/>
  <c r="C76" i="14"/>
  <c r="H76" i="14" s="1"/>
  <c r="F75" i="14"/>
  <c r="E75" i="14"/>
  <c r="G75" i="14" s="1"/>
  <c r="C75" i="14"/>
  <c r="H75" i="14" s="1"/>
  <c r="G74" i="14"/>
  <c r="E74" i="14"/>
  <c r="F74" i="14" s="1"/>
  <c r="C74" i="14"/>
  <c r="H74" i="14" s="1"/>
  <c r="E73" i="14"/>
  <c r="G73" i="14" s="1"/>
  <c r="C73" i="14"/>
  <c r="H73" i="14" s="1"/>
  <c r="E72" i="14"/>
  <c r="G72" i="14" s="1"/>
  <c r="C72" i="14"/>
  <c r="H72" i="14" s="1"/>
  <c r="G71" i="14"/>
  <c r="F71" i="14"/>
  <c r="E71" i="14"/>
  <c r="C71" i="14"/>
  <c r="H71" i="14" s="1"/>
  <c r="G70" i="14"/>
  <c r="E70" i="14"/>
  <c r="F70" i="14" s="1"/>
  <c r="C70" i="14"/>
  <c r="H70" i="14" s="1"/>
  <c r="E69" i="14"/>
  <c r="G69" i="14" s="1"/>
  <c r="C69" i="14"/>
  <c r="C68" i="14" s="1"/>
  <c r="H68" i="14" s="1"/>
  <c r="E68" i="14"/>
  <c r="G68" i="14" s="1"/>
  <c r="H67" i="14"/>
  <c r="G67" i="14"/>
  <c r="F67" i="14"/>
  <c r="H66" i="14"/>
  <c r="G66" i="14"/>
  <c r="F66" i="14"/>
  <c r="H65" i="14"/>
  <c r="G65" i="14"/>
  <c r="F65" i="14"/>
  <c r="H64" i="14"/>
  <c r="G64" i="14"/>
  <c r="F64" i="14"/>
  <c r="H63" i="14"/>
  <c r="G63" i="14"/>
  <c r="F63" i="14"/>
  <c r="H62" i="14"/>
  <c r="G62" i="14"/>
  <c r="F62" i="14"/>
  <c r="H61" i="14"/>
  <c r="G61" i="14"/>
  <c r="F61" i="14"/>
  <c r="H60" i="14"/>
  <c r="G60" i="14"/>
  <c r="F60" i="14"/>
  <c r="G59" i="14"/>
  <c r="F59" i="14"/>
  <c r="E59" i="14"/>
  <c r="C59" i="14"/>
  <c r="H59" i="14" s="1"/>
  <c r="H58" i="14"/>
  <c r="G58" i="14"/>
  <c r="F58" i="14"/>
  <c r="H57" i="14"/>
  <c r="G57" i="14"/>
  <c r="F57" i="14"/>
  <c r="H56" i="14"/>
  <c r="G56" i="14"/>
  <c r="F56" i="14"/>
  <c r="H55" i="14"/>
  <c r="G55" i="14"/>
  <c r="F55" i="14"/>
  <c r="H54" i="14"/>
  <c r="G54" i="14"/>
  <c r="F54" i="14"/>
  <c r="H53" i="14"/>
  <c r="G53" i="14"/>
  <c r="F53" i="14"/>
  <c r="H52" i="14"/>
  <c r="G52" i="14"/>
  <c r="F52" i="14"/>
  <c r="H51" i="14"/>
  <c r="G51" i="14"/>
  <c r="F51" i="14"/>
  <c r="G50" i="14"/>
  <c r="E50" i="14"/>
  <c r="F50" i="14" s="1"/>
  <c r="C50" i="14"/>
  <c r="H50" i="14" s="1"/>
  <c r="H49" i="14"/>
  <c r="G49" i="14"/>
  <c r="F49" i="14"/>
  <c r="H48" i="14"/>
  <c r="G48" i="14"/>
  <c r="F48" i="14"/>
  <c r="H47" i="14"/>
  <c r="G47" i="14"/>
  <c r="F47" i="14"/>
  <c r="H46" i="14"/>
  <c r="G46" i="14"/>
  <c r="F46" i="14"/>
  <c r="H45" i="14"/>
  <c r="G45" i="14"/>
  <c r="F45" i="14"/>
  <c r="H44" i="14"/>
  <c r="G44" i="14"/>
  <c r="F44" i="14"/>
  <c r="H43" i="14"/>
  <c r="G43" i="14"/>
  <c r="F43" i="14"/>
  <c r="E42" i="14"/>
  <c r="E41" i="14" s="1"/>
  <c r="C42" i="14"/>
  <c r="H42" i="14" s="1"/>
  <c r="C41" i="14"/>
  <c r="H40" i="14"/>
  <c r="G40" i="14"/>
  <c r="F40" i="14"/>
  <c r="G39" i="14"/>
  <c r="F39" i="14"/>
  <c r="E39" i="14"/>
  <c r="C39" i="14"/>
  <c r="H39" i="14" s="1"/>
  <c r="H38" i="14"/>
  <c r="G38" i="14"/>
  <c r="F38" i="14"/>
  <c r="H37" i="14"/>
  <c r="G37" i="14"/>
  <c r="F37" i="14"/>
  <c r="H36" i="14"/>
  <c r="G36" i="14"/>
  <c r="F36" i="14"/>
  <c r="H35" i="14"/>
  <c r="G35" i="14"/>
  <c r="F35" i="14"/>
  <c r="H34" i="14"/>
  <c r="G34" i="14"/>
  <c r="F34" i="14"/>
  <c r="G33" i="14"/>
  <c r="F33" i="14"/>
  <c r="E33" i="14"/>
  <c r="C33" i="14"/>
  <c r="H33" i="14" s="1"/>
  <c r="G32" i="14"/>
  <c r="E32" i="14"/>
  <c r="F32" i="14" s="1"/>
  <c r="C32" i="14"/>
  <c r="H32" i="14" s="1"/>
  <c r="E31" i="14"/>
  <c r="G31" i="14" s="1"/>
  <c r="C31" i="14"/>
  <c r="H31" i="14" s="1"/>
  <c r="E30" i="14"/>
  <c r="G30" i="14" s="1"/>
  <c r="C30" i="14"/>
  <c r="H30" i="14" s="1"/>
  <c r="G29" i="14"/>
  <c r="F29" i="14"/>
  <c r="E29" i="14"/>
  <c r="C29" i="14"/>
  <c r="H29" i="14" s="1"/>
  <c r="G28" i="14"/>
  <c r="E28" i="14"/>
  <c r="F28" i="14" s="1"/>
  <c r="C28" i="14"/>
  <c r="H28" i="14" s="1"/>
  <c r="E27" i="14"/>
  <c r="G27" i="14" s="1"/>
  <c r="C27" i="14"/>
  <c r="C25" i="14" s="1"/>
  <c r="H25" i="14" s="1"/>
  <c r="E26" i="14"/>
  <c r="E25" i="14" s="1"/>
  <c r="C26" i="14"/>
  <c r="H26" i="14" s="1"/>
  <c r="H24" i="14"/>
  <c r="G24" i="14"/>
  <c r="F24" i="14"/>
  <c r="H23" i="14"/>
  <c r="G23" i="14"/>
  <c r="F23" i="14"/>
  <c r="H22" i="14"/>
  <c r="G22" i="14"/>
  <c r="F22" i="14"/>
  <c r="H21" i="14"/>
  <c r="G21" i="14"/>
  <c r="F21" i="14"/>
  <c r="H20" i="14"/>
  <c r="G20" i="14"/>
  <c r="F20" i="14"/>
  <c r="H19" i="14"/>
  <c r="G19" i="14"/>
  <c r="F19" i="14"/>
  <c r="H18" i="14"/>
  <c r="G18" i="14"/>
  <c r="F18" i="14"/>
  <c r="H17" i="14"/>
  <c r="G17" i="14"/>
  <c r="F17" i="14"/>
  <c r="G16" i="14"/>
  <c r="E16" i="14"/>
  <c r="F16" i="14" s="1"/>
  <c r="C16" i="14"/>
  <c r="H16" i="14" s="1"/>
  <c r="H15" i="14"/>
  <c r="G15" i="14"/>
  <c r="F15" i="14"/>
  <c r="H14" i="14"/>
  <c r="G14" i="14"/>
  <c r="F14" i="14"/>
  <c r="H13" i="14"/>
  <c r="G13" i="14"/>
  <c r="F13" i="14"/>
  <c r="H12" i="14"/>
  <c r="G12" i="14"/>
  <c r="F12" i="14"/>
  <c r="H11" i="14"/>
  <c r="G11" i="14"/>
  <c r="F11" i="14"/>
  <c r="H10" i="14"/>
  <c r="G10" i="14"/>
  <c r="F10" i="14"/>
  <c r="H9" i="14"/>
  <c r="G9" i="14"/>
  <c r="F9" i="14"/>
  <c r="H8" i="14"/>
  <c r="G8" i="14"/>
  <c r="F8" i="14"/>
  <c r="E7" i="14"/>
  <c r="G7" i="14" s="1"/>
  <c r="C7" i="14"/>
  <c r="H7" i="14" s="1"/>
  <c r="G41" i="14" l="1"/>
  <c r="F41" i="14"/>
  <c r="F25" i="14"/>
  <c r="G25" i="14"/>
  <c r="H41" i="14"/>
  <c r="H69" i="14"/>
  <c r="F42" i="14"/>
  <c r="F68" i="14"/>
  <c r="F72" i="14"/>
  <c r="F76" i="14"/>
  <c r="H27" i="14"/>
  <c r="F30" i="14"/>
  <c r="G26" i="14"/>
  <c r="F27" i="14"/>
  <c r="F31" i="14"/>
  <c r="G42" i="14"/>
  <c r="F69" i="14"/>
  <c r="F73" i="14"/>
  <c r="F26" i="14"/>
  <c r="F7" i="14"/>
  <c r="D53" i="6" l="1"/>
  <c r="C53" i="6"/>
  <c r="A53" i="6"/>
  <c r="A50" i="6"/>
  <c r="E50" i="6"/>
  <c r="C44" i="6"/>
  <c r="D27" i="6"/>
  <c r="C34" i="6"/>
  <c r="C32" i="6"/>
  <c r="C27" i="6"/>
  <c r="C55" i="6" l="1"/>
  <c r="E46" i="6" l="1"/>
  <c r="E33" i="6"/>
  <c r="E27" i="6"/>
  <c r="E47" i="6" l="1"/>
  <c r="A45" i="6"/>
  <c r="A46" i="6" s="1"/>
  <c r="A47" i="6" s="1"/>
  <c r="A48" i="6" s="1"/>
  <c r="E36" i="6"/>
  <c r="E35" i="6"/>
  <c r="E28" i="6"/>
  <c r="A28" i="6"/>
  <c r="A29" i="6" s="1"/>
  <c r="C37" i="6"/>
  <c r="A30" i="6" l="1"/>
  <c r="A31" i="6" s="1"/>
  <c r="A32" i="6" s="1"/>
  <c r="A49" i="6"/>
  <c r="A54" i="6" s="1"/>
  <c r="A33" i="6" l="1"/>
  <c r="A34" i="6" s="1"/>
  <c r="A35" i="6" s="1"/>
  <c r="A36" i="6" s="1"/>
  <c r="J69" i="6"/>
  <c r="E53" i="6"/>
  <c r="E48" i="6"/>
  <c r="E44" i="6"/>
  <c r="E31" i="6"/>
  <c r="E30" i="6"/>
  <c r="D34" i="6"/>
  <c r="E34" i="6" s="1"/>
  <c r="E54" i="6" l="1"/>
  <c r="E49" i="6"/>
  <c r="D37" i="6"/>
  <c r="D55" i="6" l="1"/>
</calcChain>
</file>

<file path=xl/sharedStrings.xml><?xml version="1.0" encoding="utf-8"?>
<sst xmlns="http://schemas.openxmlformats.org/spreadsheetml/2006/main" count="646" uniqueCount="422">
  <si>
    <t>Раздел I. Общие сведения об учреждении</t>
  </si>
  <si>
    <t>№ п/п</t>
  </si>
  <si>
    <t>…</t>
  </si>
  <si>
    <t xml:space="preserve">Дата выдачи </t>
  </si>
  <si>
    <t>Номер</t>
  </si>
  <si>
    <t>Наименование показателя</t>
  </si>
  <si>
    <t>Структура согласно штатному расписанию</t>
  </si>
  <si>
    <t>Квалификация</t>
  </si>
  <si>
    <t>штатная численность на начало года</t>
  </si>
  <si>
    <t>штатная численность на конец года</t>
  </si>
  <si>
    <t xml:space="preserve">причины изменения </t>
  </si>
  <si>
    <t>в том числе:</t>
  </si>
  <si>
    <t>1.1. 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</si>
  <si>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</si>
  <si>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СОГЛАСОВАНО</t>
  </si>
  <si>
    <t>УТВЕРЖДАЮ</t>
  </si>
  <si>
    <t>Министр общего и профессионального образования Ростовской области</t>
  </si>
  <si>
    <t>(наименование должности)</t>
  </si>
  <si>
    <t>(подпись)</t>
  </si>
  <si>
    <t>(Ф.И.О.)</t>
  </si>
  <si>
    <t>(дата)</t>
  </si>
  <si>
    <t>ОТЧЕТ</t>
  </si>
  <si>
    <t>КОДЫ</t>
  </si>
  <si>
    <t>Форма</t>
  </si>
  <si>
    <t>по КФД</t>
  </si>
  <si>
    <t>"</t>
  </si>
  <si>
    <t xml:space="preserve"> год</t>
  </si>
  <si>
    <t>Дата</t>
  </si>
  <si>
    <t>Наименование государственного учреждения</t>
  </si>
  <si>
    <t>по ОКПО</t>
  </si>
  <si>
    <t>Идентификационный номер налогоплательщика (ИНН)</t>
  </si>
  <si>
    <t xml:space="preserve">Код причины постановки на учет учреждения (КПП) </t>
  </si>
  <si>
    <t>Единицы измерения показателей: рубли</t>
  </si>
  <si>
    <t>по ОКЕИ</t>
  </si>
  <si>
    <t>383</t>
  </si>
  <si>
    <t>Наименование органа, осуществляющего функции и полномочия учредителя</t>
  </si>
  <si>
    <t>министерство общего и профессионального образования Ростовской области</t>
  </si>
  <si>
    <t>Адрес фактического местонахождения государственного автономного (бюджетного, казенного) учреждения</t>
  </si>
  <si>
    <t>Основные виды деятельности в соответствии с учредительными документами</t>
  </si>
  <si>
    <t>Виды деятельности, не являющиеся основными в соответствии с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</si>
  <si>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(правовыми) актами</t>
  </si>
  <si>
    <t>Категория потребителей услуг (работ)</t>
  </si>
  <si>
    <t>Наименование разрешительного документа</t>
  </si>
  <si>
    <t>Срок действия</t>
  </si>
  <si>
    <t>II. Результат деятельности учреждения</t>
  </si>
  <si>
    <t>наименование</t>
  </si>
  <si>
    <t>сумма</t>
  </si>
  <si>
    <t>+</t>
  </si>
  <si>
    <t>-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</si>
  <si>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</si>
  <si>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недостачи</t>
  </si>
  <si>
    <t>хищения</t>
  </si>
  <si>
    <t>порча материальных ценностей</t>
  </si>
  <si>
    <t xml:space="preserve"> материальных ценностей</t>
  </si>
  <si>
    <t>денежных средств</t>
  </si>
  <si>
    <t>Наименование группы, вида</t>
  </si>
  <si>
    <t>Дебиторская задолженность</t>
  </si>
  <si>
    <t>на начало года</t>
  </si>
  <si>
    <t>на конец года</t>
  </si>
  <si>
    <t>%</t>
  </si>
  <si>
    <t>в том числе нереальная к взысканию</t>
  </si>
  <si>
    <t>2.4. Изменение (увеличение, уменьшение)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учреждения  относительно предыдущего отчетного года (в процентах) с указанием причин образования просроченной кредиторской задолженности</t>
  </si>
  <si>
    <t>Кредиторская задолженность</t>
  </si>
  <si>
    <t>просроченная задолженность</t>
  </si>
  <si>
    <t xml:space="preserve">2.5. Суммы доходов, полученных учреждением от оказания платных услуг (выполнения работ) по видам услуг (работ) и от приносящей доход деятельности </t>
  </si>
  <si>
    <r>
      <t xml:space="preserve">Наименование вида платных услуг (выполнения работ) и </t>
    </r>
    <r>
      <rPr>
        <sz val="11"/>
        <color theme="1"/>
        <rFont val="Times New Roman"/>
        <family val="2"/>
        <charset val="204"/>
      </rPr>
      <t xml:space="preserve"> приносящей доход деятельности </t>
    </r>
  </si>
  <si>
    <t>сумма (рублей)</t>
  </si>
  <si>
    <t>2.6. Цены (тарифы) на платные услуги (работы), оказываемые потребителям (в динамике в течение отчетного периода)</t>
  </si>
  <si>
    <t>Виды работ (услуг)</t>
  </si>
  <si>
    <t>Количество потребителей, человек</t>
  </si>
  <si>
    <t>2.8. Количество жалоб потребителей и принятые по результатам их рассмотрения меры</t>
  </si>
  <si>
    <t>Количество жалаб</t>
  </si>
  <si>
    <t>Принятые меры</t>
  </si>
  <si>
    <t xml:space="preserve">2.9. Суммы кассовых и плановых поступлений (с учетом возвратов) в разрезе поступлений, предусмотренных планом финансово – хозяйственной деятельности государственного  учреждения </t>
  </si>
  <si>
    <t>(заполняют бюджетные и автономные учреждения)</t>
  </si>
  <si>
    <t>Код дохода по бюджетной классификации</t>
  </si>
  <si>
    <t>2.10. Показатели доведенных учреждению лимитов бюджетных обязательств</t>
  </si>
  <si>
    <t>(заполняют казенные учреждения)</t>
  </si>
  <si>
    <t>Код бюджетной классификации</t>
  </si>
  <si>
    <t>Объем лимитов бюджетных ассигнований (рублей)</t>
  </si>
  <si>
    <t xml:space="preserve">2.11. Суммы кассовых и плановых выплат (с учетом восстановленных кассовых выплат) в разрезе выплат, предусмотренных планом финансово – хозяйственной деятельности государственного  учреждения </t>
  </si>
  <si>
    <t>Кассовые расходы (с учетом возвратов), рублей</t>
  </si>
  <si>
    <t xml:space="preserve">2.12. Показатели кассового исполнения бюджетной сметы учреждения </t>
  </si>
  <si>
    <t>Код  бюджетной классификации</t>
  </si>
  <si>
    <t>Кассовые расходы, рублей</t>
  </si>
  <si>
    <t>2.13. Сведения об исполнении государственного задания на оказание государственных услуг (выполнения работ)</t>
  </si>
  <si>
    <t>II.а. Результат деятельности учреждения</t>
  </si>
  <si>
    <t>(дополнительно заполняют автономные учреждения)</t>
  </si>
  <si>
    <t>единица изменения</t>
  </si>
  <si>
    <t>Предшествующий отчетному году</t>
  </si>
  <si>
    <t>Отчетный год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</si>
  <si>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</si>
  <si>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человек</t>
  </si>
  <si>
    <t>средняя стоимость для потребителей получения частично платных и полностью платных услуг (работ) по видам услуг (работ):</t>
  </si>
  <si>
    <t>рублей</t>
  </si>
  <si>
    <t>частично платных услуг (работ) по видам услуг (работ)</t>
  </si>
  <si>
    <t>полностью платных услуг (работ) по видам услуг (работ)</t>
  </si>
  <si>
    <t>объем финансового обеспечения задания учредителя</t>
  </si>
  <si>
    <t>объем финансового обеспечения развития автономного учреждения в рамках программ, утвержденных в установленном порядке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</si>
  <si>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</si>
  <si>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</si>
  <si>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перечень разрешительных документов (с указанием номеров, даты выдачи и срока действия), на основании которых автономное учреждение осуществляет деятельность</t>
  </si>
  <si>
    <t>Нефинансовые активы на начало года</t>
  </si>
  <si>
    <t>Нефинансовые активы на конец года</t>
  </si>
  <si>
    <t>Отклонение</t>
  </si>
  <si>
    <t>Отклонение в %</t>
  </si>
  <si>
    <t>Причины образования просроченной кредиторской задолженности</t>
  </si>
  <si>
    <t>Стоимость по состоянию на 
1 апреля отчетного года, 
рублей</t>
  </si>
  <si>
    <t>Стоимость по состоянию на 
1 июля отчетного года, 
рублей</t>
  </si>
  <si>
    <t>Стоимость по состоянию на 
1 января года, следующего за отчетным, 
рублей</t>
  </si>
  <si>
    <t>Платные/
бесплатные работы (услуги)</t>
  </si>
  <si>
    <t>воспользовавшихся бесплатными, для потребителей услугами (работами), по видам услуг (работ)</t>
  </si>
  <si>
    <t>воспользовавшихся частично платными для потребителей услугами (работами), по видам услуг (работ)</t>
  </si>
  <si>
    <t>воспользовавшихся полностью платными для потребителей услугами (работами), по видам услуг (работ)</t>
  </si>
  <si>
    <t>информация об исполнении задания учредителя</t>
  </si>
  <si>
    <t>перечень видов деятельности, осуществляемых автономным учреждением</t>
  </si>
  <si>
    <t>состав наблюдательного совета (с указанием должностей, фамилий, имен и отчеств).</t>
  </si>
  <si>
    <t>Единица изменения</t>
  </si>
  <si>
    <t>Наименование сведений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</si>
  <si>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</si>
  <si>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</si>
  <si>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</si>
  <si>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</si>
  <si>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</si>
  <si>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</si>
  <si>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</si>
  <si>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</si>
  <si>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</si>
  <si>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</si>
  <si>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</si>
  <si>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</si>
  <si>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</si>
  <si>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</si>
  <si>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Значение показателя на конец отчетного периода (рублей)</t>
  </si>
  <si>
    <t>Значение показателя на начало отчетного периода (рублей)</t>
  </si>
  <si>
    <t>Раздел III. Об использовании имущества, закрепленного за учреждением</t>
  </si>
  <si>
    <t>рубли</t>
  </si>
  <si>
    <t>шт.</t>
  </si>
  <si>
    <t>количество объектов недвижимого имущества, закрепленных за автономным учреждением (зданий, строений, помещений)</t>
  </si>
  <si>
    <t>Значение показателя на конец отчетного периода</t>
  </si>
  <si>
    <t>Значение показателя на начало отчетного периода</t>
  </si>
  <si>
    <t>Раздел III.а. Об использовании имущества, закрепленного за автономным учреждением</t>
  </si>
  <si>
    <t>площадь недвижимого имущества, переданного в аренду,</t>
  </si>
  <si>
    <t>1.3.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</si>
  <si>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1.5. Количество штатных единиц учреждения (указываются данные о количестве и квалификации работников учреждения на начало и на конец отчетного года; в случае изменения количества штатных единиц учреждения указываются причины, приведшие к их изменению на конец отчетного периода)</t>
  </si>
  <si>
    <t>2.1. 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</si>
  <si>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Cумма выставленных требований в возмещение ущерба</t>
  </si>
  <si>
    <t>Причины образования дебиторской задолженности, нереальной к взысканию</t>
  </si>
  <si>
    <t>2.3. Изменение (увеличение, уменьшение) дебиторской задолженностей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дебиторской задолженности, нереальной к взысканию</t>
  </si>
  <si>
    <t>2.7. Общее количество потребителей, воспользовавшихся услугами (работами) учреждения (в том числе платными для потребителей) по видам услуг (работ)</t>
  </si>
  <si>
    <t>Примечание: * Сведения об исполнении государственного задания на оказание государственных услуг (выполнения работ) предоставляются по форме, установленной приложением № 2 к Положению о формировании государственного задания на оказание государственных услуг (выполнение работ) в отношении государственных учреждений Ростовской области и финансовом обеспечении выполнения государственного задания, утвержденному постановлением Правительства Ростовской области от 18.09.2015 № 582 «О порядке формирования государственного задания на оказание государственных услуг (выполнение работ) в отношении государственных учреждений Ростовской области и финансового обеспечения выполнения государственного задания»</t>
  </si>
  <si>
    <t>Приложение*</t>
  </si>
  <si>
    <t xml:space="preserve">общее количество потребителей, воспользовавшихся услугами (работами) автономного учреждения, в том числе количество потребителей: </t>
  </si>
  <si>
    <t xml:space="preserve"> общая балансовая стоимость имущества автономного учреждения, в том числе:</t>
  </si>
  <si>
    <t xml:space="preserve"> - балансовая стоимость закрепленного за автономным учреждением недвижимого имущества</t>
  </si>
  <si>
    <t xml:space="preserve"> - балансовая стоимость закрепленного за автономным учреждением особо ценного движимого имущества</t>
  </si>
  <si>
    <t xml:space="preserve">общая площадь объектов недвижимого имущества, закрепленная за автономным учреждением, в том числе: </t>
  </si>
  <si>
    <t>Стоимость по состоянию на 
1 октября отчетного года, рублей</t>
  </si>
  <si>
    <t>Плановые поступления 
(с учетом возврата),
рублей</t>
  </si>
  <si>
    <t>Кассовые поступления 
(с учетом возвратов), рублей</t>
  </si>
  <si>
    <t>Директор ГБПОУ РО «ЗТАТ»</t>
  </si>
  <si>
    <t>Д.М.Таранов</t>
  </si>
  <si>
    <t>01</t>
  </si>
  <si>
    <t>января</t>
  </si>
  <si>
    <t>02520382</t>
  </si>
  <si>
    <t>Государственное бюджетное профессиональное образовательное учреждение Ростовской области
«Зерноградский техникум агротехнологий»</t>
  </si>
  <si>
    <t>6111008831</t>
  </si>
  <si>
    <t>611101001</t>
  </si>
  <si>
    <t>__347740, Ростовская обл., г.Зерноград, ул. Мира 2__</t>
  </si>
  <si>
    <t>1.</t>
  </si>
  <si>
    <t>2.</t>
  </si>
  <si>
    <t>Платные образовательные услуги, предоставляемые Учреждением:</t>
  </si>
  <si>
    <t>физические лица</t>
  </si>
  <si>
    <t>предоставление других дополнительных образовательных услуг (в соответствии с имеющейся лицензией);</t>
  </si>
  <si>
    <t xml:space="preserve">1. </t>
  </si>
  <si>
    <t>Лицензия</t>
  </si>
  <si>
    <t>бессрочно</t>
  </si>
  <si>
    <t>Свидетельство о государственной аккредитации</t>
  </si>
  <si>
    <t>3.</t>
  </si>
  <si>
    <t xml:space="preserve">Устав </t>
  </si>
  <si>
    <t>4.</t>
  </si>
  <si>
    <t xml:space="preserve">Дополнение к уставу </t>
  </si>
  <si>
    <t>5.</t>
  </si>
  <si>
    <t>Фонд заработной платы, начисленный за период с начала года за счет всех источников расходов учреждения (без начислений), рублей</t>
  </si>
  <si>
    <t>1.1.</t>
  </si>
  <si>
    <t xml:space="preserve">Педагогические работники </t>
  </si>
  <si>
    <t>6.</t>
  </si>
  <si>
    <t>Всего</t>
  </si>
  <si>
    <t>Программа профессионального обучения (электрогазосварщик)</t>
  </si>
  <si>
    <t>Программа профессионального обучения (повар)</t>
  </si>
  <si>
    <t>Программа профессионального обучения (тракторист категории С)</t>
  </si>
  <si>
    <t>Программа профессионального обучения (водитель категории В)</t>
  </si>
  <si>
    <t>Образовательная деятельность (программы подготовки квалифицированных рабочих, служащих)</t>
  </si>
  <si>
    <t>Образовательная деятельность (программы профессионального обучения)</t>
  </si>
  <si>
    <t>Услуги по временному проживанию в общежитии</t>
  </si>
  <si>
    <t>бесплатные</t>
  </si>
  <si>
    <t xml:space="preserve">платные
</t>
  </si>
  <si>
    <t>Начисления на выплаты по оплате труда</t>
  </si>
  <si>
    <t>7.</t>
  </si>
  <si>
    <t>Выручка буфета</t>
  </si>
  <si>
    <t>Доходы от продукции животноводства</t>
  </si>
  <si>
    <t>Доходы от продукции растениводства</t>
  </si>
  <si>
    <t>Предоставление в пользование жилых помещений</t>
  </si>
  <si>
    <t>Доходы от дополнительных образовательных услуг</t>
  </si>
  <si>
    <t>Доходы от прочих услуг</t>
  </si>
  <si>
    <t>Доходы от сдачи в аренду имущества</t>
  </si>
  <si>
    <t>20531-Расчеты по доходам от оказания платных услуг (работ)</t>
  </si>
  <si>
    <t>20621-Расчеты по авансам по услугам связи</t>
  </si>
  <si>
    <t>20623-Расчеты по авансам по коммунальным услугам</t>
  </si>
  <si>
    <t>20626-Расчеты по авансам по прочим  работам, услугам</t>
  </si>
  <si>
    <t>20974-Расчеты по ущербу материальных запасов</t>
  </si>
  <si>
    <t>30307-Расчеты по страховым взносам на обязательное медицинское страхование в Федеральный ФОМС</t>
  </si>
  <si>
    <t xml:space="preserve">30312-Расчеты по налогу на имущество организаций
</t>
  </si>
  <si>
    <t>30303-Расчеты по налогу на прибыль организаций</t>
  </si>
  <si>
    <t>30304-Расчеты по налогу на добавленную стоимость</t>
  </si>
  <si>
    <t>30403-Расчеты по удержаниям из выплат по оплате труда</t>
  </si>
  <si>
    <t>30234-Расчеты по приобретению материальных запасов</t>
  </si>
  <si>
    <t xml:space="preserve">Доходы от выбытия материальных активов </t>
  </si>
  <si>
    <t>Налоги, пошлины и сборы</t>
  </si>
  <si>
    <t>реализация основных программ профессионального обучения - программы профессиональной подготовки по профессиям рабочих, должностям служащих, программы переподготовки рабочих, служащих, программы повышения квалификации рабочих, служащих    (в соответствии с имеющейся лицензией).</t>
  </si>
  <si>
    <t>Проедоставление услуг по временному проживанию в общежитии</t>
  </si>
  <si>
    <t>по 14.05.2025</t>
  </si>
  <si>
    <t xml:space="preserve">20552-Расчеты по поступлениям текущего характера бюджетным и автономным учреждениям от сектора госуправления
</t>
  </si>
  <si>
    <t xml:space="preserve">20562-Расчеты по поступлениям капитального характера учреждениям от сектора госуправления
</t>
  </si>
  <si>
    <t>30226-Расчеты по прочим работам, услугам</t>
  </si>
  <si>
    <t>Страхование</t>
  </si>
  <si>
    <t>Пособия по социальной помощи населению в натуральной форме</t>
  </si>
  <si>
    <t>Социальные пособия и компенсации персоналу в денежной форме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</si>
  <si>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</si>
  <si>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</si>
  <si>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</si>
  <si>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</si>
  <si>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1. ДВИЖЕНИЕ ОСНОВНЫХ СРЕДСТВ</t>
  </si>
  <si>
    <t>1.1. Основные средства</t>
  </si>
  <si>
    <t>Жилые помещения</t>
  </si>
  <si>
    <t>Нежилые помещения (здания и сооружения)</t>
  </si>
  <si>
    <t>Инвестиционная недвижимость</t>
  </si>
  <si>
    <t>Машины и оборудование</t>
  </si>
  <si>
    <t>Транспортные средства</t>
  </si>
  <si>
    <t>Инвентарь производственный и хозяйственный</t>
  </si>
  <si>
    <t>Биологические ресурсы</t>
  </si>
  <si>
    <t>Прочие основные средства</t>
  </si>
  <si>
    <t>1.2. Амортизация основных средств</t>
  </si>
  <si>
    <t>Амортизация жилых помещений</t>
  </si>
  <si>
    <t>Амортизация нежилых помещений (зданий и сооружений)</t>
  </si>
  <si>
    <t>Амортизация инвестиционной недвижимости</t>
  </si>
  <si>
    <t>Амортизация машин и оборудования</t>
  </si>
  <si>
    <t>Амортизация транспортных средств</t>
  </si>
  <si>
    <t>Амортизация инвентаря производственного и хозяйственного</t>
  </si>
  <si>
    <t>Амортизация биологических ресурсов</t>
  </si>
  <si>
    <t>Амортизация прочих основных средств</t>
  </si>
  <si>
    <t>1.3. Остаточная стоимость основных средств</t>
  </si>
  <si>
    <t>Остаточная стоимость жилых помещений</t>
  </si>
  <si>
    <t>Остаточная стоимость нежилых помещений (зданий и сооружений)</t>
  </si>
  <si>
    <t>Остаточная стоимость нежилых помещений</t>
  </si>
  <si>
    <t>Остаточная инвестиционной недвижимости</t>
  </si>
  <si>
    <t>Остаточная стоимость сооружений</t>
  </si>
  <si>
    <t>Остаточная стоимость машин и оборудования</t>
  </si>
  <si>
    <t>Остаточная стоимость транспортных средств</t>
  </si>
  <si>
    <t>Остаточная стоимость инвентаря производственного и хозяйственного</t>
  </si>
  <si>
    <t>Остаточная стоимость производственного и хозяй- ственного инвентаря</t>
  </si>
  <si>
    <t>Остаточная стоимость биологических ресурсов</t>
  </si>
  <si>
    <t>Остаточная стоимость библиотечного фонда</t>
  </si>
  <si>
    <t>Остаточная стоимость прочих основных средств</t>
  </si>
  <si>
    <t>1.4. Вложения в  основные средства</t>
  </si>
  <si>
    <t xml:space="preserve">1.5. Основные средства в пути </t>
  </si>
  <si>
    <t>2. ДВИЖЕНИЕ НЕМАТЕРИАЛЬНЫХ АКТИВОВ</t>
  </si>
  <si>
    <t>2.1. Нематериальные активы</t>
  </si>
  <si>
    <t>2.2 Амортизация нематериальных активов</t>
  </si>
  <si>
    <t>2.3 Остаточная стоимость нематериальных активов</t>
  </si>
  <si>
    <t>2.4.Вложения в нематериальные активы</t>
  </si>
  <si>
    <t>3. ДВИЖЕНИЕ НЕПРОИЗВЕДЕННЫХ АКТИВОВ</t>
  </si>
  <si>
    <t>3.1. Непризведенные активы</t>
  </si>
  <si>
    <t>Земля</t>
  </si>
  <si>
    <t>Ресурсы недр</t>
  </si>
  <si>
    <t>Прочие непроизведенные активы</t>
  </si>
  <si>
    <t>3.2. Вложения в непроизведенные активы</t>
  </si>
  <si>
    <t>4. ДВИЖЕНИЕ МАТЕРИАЛЬНЫХ ЗАПАСОВ</t>
  </si>
  <si>
    <t>4.1. Материальные запасы</t>
  </si>
  <si>
    <t>5. ПРАВА ПОЛЬЗОВАНИЯ АКТИВАМИ</t>
  </si>
  <si>
    <t>5.1. Права пользования нефинансовыми активами</t>
  </si>
  <si>
    <t>Права пользования жилыми помещениями</t>
  </si>
  <si>
    <t>Права пользования нежилыми помещениями (зданиями и сооружениями)</t>
  </si>
  <si>
    <t>Права пользования машинами и оборудованием</t>
  </si>
  <si>
    <t>Права пользования транспортными средствами</t>
  </si>
  <si>
    <t>Права пользования инвентарем производственным и хозяйственным</t>
  </si>
  <si>
    <t>Права пользования биологическими ресурсами</t>
  </si>
  <si>
    <t>Права пользования прочими основными средствами</t>
  </si>
  <si>
    <t>Права пользования непроизведенными активами</t>
  </si>
  <si>
    <t>5.2. Амортизация прав пользования нефинансовыми активами</t>
  </si>
  <si>
    <t>Амортизация прав пользования жилыми помещениями</t>
  </si>
  <si>
    <t>Амортизация прав пользования нежилыми помещениями (зданиями и сооружениями)</t>
  </si>
  <si>
    <t>Амортизация прав пользования машинами и оборудованием</t>
  </si>
  <si>
    <t>Амортизация прав пользования транспортными средствами</t>
  </si>
  <si>
    <t>Амортизация прав пользования инвентарем производственным и хозяйственным</t>
  </si>
  <si>
    <t>Амортизация прав пользования биологическими ресурсами</t>
  </si>
  <si>
    <t>Амортизация прав пользования прочими основными средствами</t>
  </si>
  <si>
    <t>Амортизация прав пользования непроизведенными активами</t>
  </si>
  <si>
    <t>5.3. Остаточная стоимость прав пользования нефинансовыми активами</t>
  </si>
  <si>
    <t>Остаточная стоимость  прав пользования жилыми помещениями</t>
  </si>
  <si>
    <t>Остаточная стоимость  прав пользования нежилыми помещениями (зданиями и сооружениями)</t>
  </si>
  <si>
    <t>Остаточная стоимость  прав пользования машинами и оборудованием</t>
  </si>
  <si>
    <t>Остаточная стоимость  прав пользования транспортными средствами</t>
  </si>
  <si>
    <t>Остаточная стоимость  прав пользования инвентарем производственным и хозяйственным</t>
  </si>
  <si>
    <t>Остаточная стоимость  прав пользования биологическими ресурсами</t>
  </si>
  <si>
    <t>Остаточная стоимость  прав пользования прочими основными средствами</t>
  </si>
  <si>
    <t>Остаточная стоимость  прав пользования непроизведенными активами</t>
  </si>
  <si>
    <t>физические лица, юридические лица</t>
  </si>
  <si>
    <t>20634-Расчеты по авансам по приобретению материальных запасов</t>
  </si>
  <si>
    <t>30225-Расчеты по работам, услугам по содержанию имущества</t>
  </si>
  <si>
    <t xml:space="preserve">Руководитель организации </t>
  </si>
  <si>
    <t>Заместители руководителя, руководители структурных подразделений  и их заместители</t>
  </si>
  <si>
    <t>из них:</t>
  </si>
  <si>
    <t>3.1.</t>
  </si>
  <si>
    <t>учителя</t>
  </si>
  <si>
    <t>3.2.</t>
  </si>
  <si>
    <t>воспитатели общеобразовательных учреждений</t>
  </si>
  <si>
    <t>3.3.</t>
  </si>
  <si>
    <t>преподаватели</t>
  </si>
  <si>
    <t>3.4.</t>
  </si>
  <si>
    <t>мастера производственного обучения</t>
  </si>
  <si>
    <t>3.5.</t>
  </si>
  <si>
    <t>профессорско-преподавательский состав</t>
  </si>
  <si>
    <t>Медицинский персонал</t>
  </si>
  <si>
    <t>5.1.</t>
  </si>
  <si>
    <t>врачи</t>
  </si>
  <si>
    <t>5.2.</t>
  </si>
  <si>
    <t>средний медицинский персонал</t>
  </si>
  <si>
    <t>5.3.</t>
  </si>
  <si>
    <t>младший медицинский персонал</t>
  </si>
  <si>
    <t>Работники культуры</t>
  </si>
  <si>
    <t>Прочий персонал</t>
  </si>
  <si>
    <t>Руководящие работники (руководитель, заместители руководителя, главный бухгалтер и руководители структурных подразделений)</t>
  </si>
  <si>
    <t>руководитель</t>
  </si>
  <si>
    <t>2.1.</t>
  </si>
  <si>
    <t>2.2.</t>
  </si>
  <si>
    <t>2.3.</t>
  </si>
  <si>
    <t>2.4.</t>
  </si>
  <si>
    <t>ГБПОУ РО "ЗТАТ"</t>
  </si>
  <si>
    <t>((заполняют бюджетные и автономные учреждения)</t>
  </si>
  <si>
    <t>ДОХОДЫ ОТ СОБСТВЕННОСТИ</t>
  </si>
  <si>
    <t>120</t>
  </si>
  <si>
    <t>ДОХОДЫ ОТ ОКАЗАНИЯ ПЛАТНЫХ УСЛУГ (РАБОТ), КОМПЕНСАЦИИ ЗАТРАТ</t>
  </si>
  <si>
    <t>130</t>
  </si>
  <si>
    <t>БЕЗВОЗМЕЗДНЫЕ ДЕНЕЖНЫЕ ПОСТУПЛЕНИЯ</t>
  </si>
  <si>
    <t>150</t>
  </si>
  <si>
    <t>от выбытий материальных запасов</t>
  </si>
  <si>
    <t>440</t>
  </si>
  <si>
    <t>ПРОЧИЕ ДОХОДЫ</t>
  </si>
  <si>
    <t>180</t>
  </si>
  <si>
    <t>Заработная плата</t>
  </si>
  <si>
    <t>0704 0000000000 111 211</t>
  </si>
  <si>
    <t>0704 0000000000 119 213</t>
  </si>
  <si>
    <t>Услуги связи</t>
  </si>
  <si>
    <t>0704 0000000000 244 221</t>
  </si>
  <si>
    <t>Коммунальные услуги</t>
  </si>
  <si>
    <t>0704 0000000000 244 223</t>
  </si>
  <si>
    <t>Работы, услуги по содержанию имущества</t>
  </si>
  <si>
    <t>0704 0000000000 244 225</t>
  </si>
  <si>
    <t>Прочие работы, услуги</t>
  </si>
  <si>
    <t>0704 0000000000 112 226</t>
  </si>
  <si>
    <t>0704 0000000000 244 226</t>
  </si>
  <si>
    <t>0704 0000000000 244 227</t>
  </si>
  <si>
    <t>Пособия по социальной помощи населению в денежной форме</t>
  </si>
  <si>
    <t>1004 0000000000 321 262</t>
  </si>
  <si>
    <t>1004 0000000000 321 263</t>
  </si>
  <si>
    <t>0704 0000000000 323 263</t>
  </si>
  <si>
    <t>1004 0000000000 323 263</t>
  </si>
  <si>
    <t>Пенсии, пособия, выплачиваемые работодателями, нанимателями бывшим работникам</t>
  </si>
  <si>
    <t>0704 0000000000 321 264</t>
  </si>
  <si>
    <t>0704 0000000000 111 266</t>
  </si>
  <si>
    <t>1004 0000000000 112 266</t>
  </si>
  <si>
    <t>0704 0000000000 851 291</t>
  </si>
  <si>
    <t>0704 0000000000 852 291</t>
  </si>
  <si>
    <t>0704 0000000000 853 291</t>
  </si>
  <si>
    <t>Иные выплаты текущего характера физическим лицам</t>
  </si>
  <si>
    <t>0704 0000000000 340 296</t>
  </si>
  <si>
    <t>Увеличение стоимости основных средств</t>
  </si>
  <si>
    <t>0704 0000000000 244 310</t>
  </si>
  <si>
    <t>0704 0000000000 244 343</t>
  </si>
  <si>
    <t>0704 0000000000 244 344</t>
  </si>
  <si>
    <t>0704 0000000000 244 345</t>
  </si>
  <si>
    <t>Увеличение стоимости прочих материальных запасов</t>
  </si>
  <si>
    <t>0704 0000000000 244 346</t>
  </si>
  <si>
    <t>0704 0000000000 244 349</t>
  </si>
  <si>
    <t xml:space="preserve">5.1. Исчерпывающий перечень основных видов деятельности Учреждения.                                       5.1.1. Реализация в пределах установленного государственного задания основных профессиональный образовательных программ:  - образовательные программы среднего профессионального образования - программы подготовки квалифицированых рабочих, служащих, программы подготовки специалистов среднего звена.  </t>
  </si>
  <si>
    <t>5.1.2. Следующие платные образовательные услуги, предоставляемые Учреждением.</t>
  </si>
  <si>
    <t>5.1.2.1. Реализация сверх установленного государственного задания основных профессиональных общеобразовательных программ:  - образовательные программы среднего профессионального образования - программы подготовки квалифицированных рабочих, служащих, программы подготовки специалистов среднего звена (в соответсвии с имеющейся лицензией)</t>
  </si>
  <si>
    <t>5.1.2.2. Реализация основных программ профессионального обучения-программы профессиональной подготовки по профессиям рабочих, должностям служащих, программы переподготовки рабочих, служащих, программы повышения квалификации рабочих, служащих (в соответствии с имеющейся лицензией)</t>
  </si>
  <si>
    <t>5.2.4. Реализация собственной продукции, работ и услуг, произведенных в рамках учебно-производственного обучения: продукции растениеводства, хлебобулочных, кондитерских, кулинарных, сварочных изделий, выполнение слесарных и сварочных работ, услуг по ремонту тракторов, сельскохозяйственных машин, автомобилей.                                                 5.2.5. Предоставление услуг столовой (буфета), реализация продукции общественного питания, изготовленной или приобретенной за счет средств от приносящей доход деятельности.</t>
  </si>
  <si>
    <t>5.2.6. Оказание услуг по организации досуга, физическому и эстетическому развитию личности.                                                                       5.2.7. Предоставление услуг по временному проживанию в общежитии Учреждения лицам, обучающимся или работающим в Учреждении на период их обучения, работы.                                                                               5.2.8. Предоставление услуг по временному проживанию в общежитии обучающимся в других образовательных учреждениях на период их участия в проводимых Учреждением учебных мероприятиях, конференциях, семинарах, конкурсах профессионального мастерства, олимпиадах по учебным предметам, при наличии свободных мест.                    5.2.9. Реализация дополнительных профессиональных программ - программы повышения квалификации, программы профессиональной переподготовки.                                                                                          5.2.10. Реализация дополнительных образовательных программ (в соотетствии с имеющейся лицензией);  - дополнительные образовательные программы-  дополнительнын общеразвивающиеся программы, дополнительные предпрофессиональные программы;              -дополнительные профессиональные программы - программы повышения квалификации, программы профессиональной переподготовки.</t>
  </si>
  <si>
    <t>А.Е.Фатеев</t>
  </si>
  <si>
    <r>
      <t>о результатах деятельности государственного учреждения, находящегося в ведении министерства общего и профессионального образования Ростовской области, и закрепленного за ним имущества за _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>_ год</t>
    </r>
  </si>
  <si>
    <t>22</t>
  </si>
  <si>
    <t>01.01.2022</t>
  </si>
  <si>
    <t>5.2. Исчерпывающий перечень иных (не основных) видов деятельности Учреждения.                                                                                                   5.2.1. Оказание учебно-методических, информационых, консультационных (консалтинговых) и маркетинговых услуг в сфере образования.                                                                                                 5.2.2. Реализация издательско-полиграфической продукции собственного производства; оказание копировально-множительных услуг, изготовление учебно-методической литературы, содержащей обучающие программы, информационные материалы.                                                                          5.2.3. Организация и проведение выставок, конференция, олимпиад, конкурсов, культурно-массовых мероприятий, в том числе с участием иностранных юридических и физических лиц.</t>
  </si>
  <si>
    <t>1.4. Средняя заработная плата сотрудников учреждения за _2021_год</t>
  </si>
  <si>
    <t>40141-Доходы будущих периодов к признанию в текущем году</t>
  </si>
  <si>
    <t>40149-Доходы будущих периодов к признанию в очередные года</t>
  </si>
  <si>
    <t>В связи с введением новых штатных единиц</t>
  </si>
  <si>
    <t>В связи с увеличением учебной нагрузки</t>
  </si>
  <si>
    <t>В связи с сокращением штатных единиц</t>
  </si>
  <si>
    <t>Нефинансовые активы на начало года (01.01.2021)</t>
  </si>
  <si>
    <t>Нефинансовые активы на конец года (01.01.2022)</t>
  </si>
  <si>
    <t>140</t>
  </si>
  <si>
    <t>ШТРАФЫ, ПЕНИ, НЕУСТОЙКИ, ВОЗМЕЩЕНИЯ УЩЕРБА</t>
  </si>
  <si>
    <t>0704 0000000000 247 223</t>
  </si>
  <si>
    <t>Другие экономические санкции</t>
  </si>
  <si>
    <t>0704 0000000000 853 295</t>
  </si>
  <si>
    <t>Увеличение стоимости продуктов питания</t>
  </si>
  <si>
    <t>0704 0000000000 244 342</t>
  </si>
  <si>
    <t>51 416 854,30                    (12 808 422,64)</t>
  </si>
  <si>
    <t>51 416 854,3                     (12 298 617,76)</t>
  </si>
  <si>
    <t>47 600 376,01                           (10 745 412,86)</t>
  </si>
  <si>
    <t>55 138 965,11                         (13 800 995,50)</t>
  </si>
  <si>
    <t>33 365 648,21                    (10 117 996,60)</t>
  </si>
  <si>
    <t>40 111 312,41                    (13 376 354,54)</t>
  </si>
  <si>
    <t>высшая - 27 чел,        первая - 16 чел.</t>
  </si>
  <si>
    <t>высшая - 18 чел,      первая - 9 чел.</t>
  </si>
  <si>
    <t>высшая - 5 чел,      первая - 5 чел</t>
  </si>
  <si>
    <t>Средняя численность работников за отчетный период за счет всех источников расходов учреждения (чел.)</t>
  </si>
  <si>
    <t>Среднемесячная заработная плата работников  за отчетный период за счет всех источников расходов учреждения,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</si>
</sst>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Times New Roman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21" fillId="0" borderId="0"/>
    <xf numFmtId="0" fontId="3" fillId="0" borderId="0"/>
    <xf numFmtId="0" fontId="2" fillId="0" borderId="0"/>
    <xf numFmtId="0" fontId="1" fillId="0" borderId="0"/>
  </cellStyleXfs>
  <cellXfs count="288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2"/>
    <xf numFmtId="0" fontId="8" fillId="0" borderId="0" xfId="0" applyFont="1" applyAlignment="1">
      <alignment horizontal="right" vertical="center"/>
    </xf>
    <xf numFmtId="0" fontId="5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vertical="top"/>
    </xf>
    <xf numFmtId="0" fontId="9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49" fontId="10" fillId="0" borderId="0" xfId="1" applyNumberFormat="1" applyFont="1" applyBorder="1" applyAlignment="1">
      <alignment horizontal="center" vertical="top"/>
    </xf>
    <xf numFmtId="49" fontId="9" fillId="0" borderId="0" xfId="1" applyNumberFormat="1" applyFont="1" applyBorder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right" wrapText="1"/>
    </xf>
    <xf numFmtId="0" fontId="9" fillId="0" borderId="0" xfId="1" applyFont="1"/>
    <xf numFmtId="49" fontId="9" fillId="0" borderId="0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right"/>
    </xf>
    <xf numFmtId="49" fontId="9" fillId="0" borderId="0" xfId="1" applyNumberFormat="1" applyFont="1" applyFill="1" applyBorder="1" applyAlignment="1">
      <alignment horizontal="left"/>
    </xf>
    <xf numFmtId="0" fontId="9" fillId="0" borderId="0" xfId="1" applyFont="1" applyBorder="1" applyAlignment="1">
      <alignment wrapText="1"/>
    </xf>
    <xf numFmtId="0" fontId="9" fillId="0" borderId="0" xfId="1" applyFont="1" applyBorder="1"/>
    <xf numFmtId="0" fontId="9" fillId="0" borderId="4" xfId="1" applyFont="1" applyBorder="1" applyAlignment="1">
      <alignment wrapText="1"/>
    </xf>
    <xf numFmtId="0" fontId="9" fillId="0" borderId="4" xfId="1" applyFont="1" applyBorder="1"/>
    <xf numFmtId="0" fontId="9" fillId="0" borderId="6" xfId="1" applyFont="1" applyBorder="1"/>
    <xf numFmtId="0" fontId="9" fillId="0" borderId="6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9" fillId="0" borderId="7" xfId="1" applyFont="1" applyBorder="1" applyAlignment="1">
      <alignment vertical="center" wrapText="1"/>
    </xf>
    <xf numFmtId="0" fontId="9" fillId="0" borderId="7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Alignment="1"/>
    <xf numFmtId="0" fontId="9" fillId="0" borderId="0" xfId="1" applyFont="1" applyAlignment="1">
      <alignment horizontal="left"/>
    </xf>
    <xf numFmtId="0" fontId="0" fillId="2" borderId="0" xfId="0" applyFill="1"/>
    <xf numFmtId="0" fontId="13" fillId="2" borderId="0" xfId="0" applyFont="1" applyFill="1"/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0" fillId="0" borderId="3" xfId="0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left" vertical="center" wrapText="1"/>
    </xf>
    <xf numFmtId="0" fontId="6" fillId="0" borderId="3" xfId="0" applyFont="1" applyBorder="1"/>
    <xf numFmtId="0" fontId="0" fillId="0" borderId="3" xfId="0" applyBorder="1" applyAlignment="1">
      <alignment vertical="top"/>
    </xf>
    <xf numFmtId="0" fontId="0" fillId="0" borderId="3" xfId="0" applyNumberFormat="1" applyBorder="1" applyAlignment="1">
      <alignment vertical="top" wrapText="1"/>
    </xf>
    <xf numFmtId="0" fontId="6" fillId="2" borderId="3" xfId="3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23" xfId="3" applyNumberFormat="1" applyFont="1" applyFill="1" applyBorder="1" applyAlignment="1">
      <alignment horizontal="center" vertical="center" wrapText="1"/>
    </xf>
    <xf numFmtId="49" fontId="20" fillId="2" borderId="22" xfId="3" applyNumberFormat="1" applyFont="1" applyFill="1" applyBorder="1" applyAlignment="1">
      <alignment horizontal="center" vertical="center" wrapText="1"/>
    </xf>
    <xf numFmtId="4" fontId="20" fillId="2" borderId="3" xfId="3" applyNumberFormat="1" applyFont="1" applyFill="1" applyBorder="1" applyAlignment="1">
      <alignment horizontal="right" vertical="center" wrapText="1"/>
    </xf>
    <xf numFmtId="164" fontId="20" fillId="2" borderId="23" xfId="3" applyNumberFormat="1" applyFont="1" applyFill="1" applyBorder="1" applyAlignment="1">
      <alignment horizontal="right" vertical="center" wrapText="1"/>
    </xf>
    <xf numFmtId="4" fontId="6" fillId="5" borderId="3" xfId="3" applyNumberFormat="1" applyFont="1" applyFill="1" applyBorder="1" applyAlignment="1">
      <alignment horizontal="right" vertical="center" wrapText="1"/>
    </xf>
    <xf numFmtId="4" fontId="6" fillId="4" borderId="3" xfId="3" applyNumberFormat="1" applyFont="1" applyFill="1" applyBorder="1" applyAlignment="1">
      <alignment horizontal="right" vertical="center" wrapText="1"/>
    </xf>
    <xf numFmtId="4" fontId="6" fillId="3" borderId="3" xfId="3" applyNumberFormat="1" applyFont="1" applyFill="1" applyBorder="1" applyAlignment="1">
      <alignment horizontal="right" vertical="center" wrapText="1"/>
    </xf>
    <xf numFmtId="164" fontId="6" fillId="3" borderId="23" xfId="3" applyNumberFormat="1" applyFont="1" applyFill="1" applyBorder="1" applyAlignment="1">
      <alignment horizontal="right" vertical="center" wrapText="1"/>
    </xf>
    <xf numFmtId="4" fontId="20" fillId="0" borderId="3" xfId="3" applyNumberFormat="1" applyFont="1" applyFill="1" applyBorder="1" applyAlignment="1">
      <alignment horizontal="right" vertical="center" wrapText="1"/>
    </xf>
    <xf numFmtId="164" fontId="20" fillId="0" borderId="23" xfId="3" applyNumberFormat="1" applyFont="1" applyFill="1" applyBorder="1" applyAlignment="1">
      <alignment horizontal="right" vertical="center" wrapText="1"/>
    </xf>
    <xf numFmtId="164" fontId="6" fillId="4" borderId="23" xfId="3" applyNumberFormat="1" applyFont="1" applyFill="1" applyBorder="1" applyAlignment="1">
      <alignment horizontal="right" vertical="center" wrapText="1"/>
    </xf>
    <xf numFmtId="4" fontId="6" fillId="0" borderId="3" xfId="3" applyNumberFormat="1" applyFont="1" applyFill="1" applyBorder="1" applyAlignment="1">
      <alignment horizontal="right" vertical="center" wrapText="1"/>
    </xf>
    <xf numFmtId="164" fontId="6" fillId="0" borderId="23" xfId="3" applyNumberFormat="1" applyFont="1" applyFill="1" applyBorder="1" applyAlignment="1">
      <alignment horizontal="right" vertical="center" wrapText="1"/>
    </xf>
    <xf numFmtId="4" fontId="20" fillId="4" borderId="3" xfId="3" applyNumberFormat="1" applyFont="1" applyFill="1" applyBorder="1" applyAlignment="1">
      <alignment horizontal="right" vertical="center" wrapText="1"/>
    </xf>
    <xf numFmtId="4" fontId="20" fillId="0" borderId="25" xfId="3" applyNumberFormat="1" applyFont="1" applyFill="1" applyBorder="1" applyAlignment="1">
      <alignment horizontal="right" vertical="center" wrapText="1"/>
    </xf>
    <xf numFmtId="164" fontId="6" fillId="0" borderId="26" xfId="3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2" borderId="22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" fillId="0" borderId="0" xfId="6"/>
    <xf numFmtId="49" fontId="22" fillId="2" borderId="3" xfId="6" applyNumberFormat="1" applyFont="1" applyFill="1" applyBorder="1" applyAlignment="1" applyProtection="1">
      <alignment horizontal="left" vertical="center" wrapText="1"/>
    </xf>
    <xf numFmtId="49" fontId="23" fillId="3" borderId="3" xfId="6" applyNumberFormat="1" applyFont="1" applyFill="1" applyBorder="1" applyAlignment="1" applyProtection="1">
      <alignment horizontal="left" vertical="center" wrapText="1"/>
    </xf>
    <xf numFmtId="49" fontId="9" fillId="2" borderId="3" xfId="6" applyNumberFormat="1" applyFont="1" applyFill="1" applyBorder="1" applyAlignment="1" applyProtection="1">
      <alignment horizontal="left" vertical="center" wrapText="1"/>
    </xf>
    <xf numFmtId="4" fontId="20" fillId="2" borderId="3" xfId="6" applyNumberFormat="1" applyFont="1" applyFill="1" applyBorder="1" applyAlignment="1">
      <alignment horizontal="right" vertical="center" wrapText="1"/>
    </xf>
    <xf numFmtId="4" fontId="9" fillId="2" borderId="3" xfId="6" applyNumberFormat="1" applyFont="1" applyFill="1" applyBorder="1" applyAlignment="1" applyProtection="1">
      <alignment horizontal="right" vertical="center" wrapText="1"/>
    </xf>
    <xf numFmtId="4" fontId="22" fillId="5" borderId="3" xfId="6" applyNumberFormat="1" applyFont="1" applyFill="1" applyBorder="1" applyAlignment="1" applyProtection="1">
      <alignment horizontal="right" vertical="center" wrapText="1"/>
    </xf>
    <xf numFmtId="4" fontId="1" fillId="0" borderId="3" xfId="6" applyNumberFormat="1" applyBorder="1" applyAlignment="1">
      <alignment horizontal="right" vertical="center"/>
    </xf>
    <xf numFmtId="4" fontId="22" fillId="3" borderId="3" xfId="6" applyNumberFormat="1" applyFont="1" applyFill="1" applyBorder="1" applyAlignment="1" applyProtection="1">
      <alignment horizontal="right" vertical="center" wrapText="1"/>
    </xf>
    <xf numFmtId="4" fontId="6" fillId="3" borderId="3" xfId="6" applyNumberFormat="1" applyFont="1" applyFill="1" applyBorder="1" applyAlignment="1">
      <alignment horizontal="right" vertical="center" wrapText="1"/>
    </xf>
    <xf numFmtId="49" fontId="22" fillId="0" borderId="3" xfId="6" applyNumberFormat="1" applyFont="1" applyFill="1" applyBorder="1" applyAlignment="1" applyProtection="1">
      <alignment horizontal="left" vertical="center" wrapText="1"/>
    </xf>
    <xf numFmtId="4" fontId="9" fillId="0" borderId="3" xfId="6" applyNumberFormat="1" applyFont="1" applyFill="1" applyBorder="1" applyAlignment="1" applyProtection="1">
      <alignment horizontal="right" vertical="center" wrapText="1"/>
    </xf>
    <xf numFmtId="4" fontId="20" fillId="0" borderId="3" xfId="6" applyNumberFormat="1" applyFont="1" applyFill="1" applyBorder="1" applyAlignment="1">
      <alignment horizontal="right" vertical="center" wrapText="1"/>
    </xf>
    <xf numFmtId="49" fontId="23" fillId="4" borderId="3" xfId="6" applyNumberFormat="1" applyFont="1" applyFill="1" applyBorder="1" applyAlignment="1" applyProtection="1">
      <alignment horizontal="left" vertical="center" wrapText="1"/>
    </xf>
    <xf numFmtId="4" fontId="22" fillId="4" borderId="3" xfId="6" applyNumberFormat="1" applyFont="1" applyFill="1" applyBorder="1" applyAlignment="1" applyProtection="1">
      <alignment horizontal="right" vertical="center" wrapText="1"/>
    </xf>
    <xf numFmtId="4" fontId="22" fillId="2" borderId="3" xfId="6" applyNumberFormat="1" applyFont="1" applyFill="1" applyBorder="1" applyAlignment="1" applyProtection="1">
      <alignment horizontal="right" vertical="center" wrapText="1"/>
    </xf>
    <xf numFmtId="4" fontId="9" fillId="5" borderId="3" xfId="6" applyNumberFormat="1" applyFont="1" applyFill="1" applyBorder="1" applyAlignment="1" applyProtection="1">
      <alignment horizontal="right" vertical="center" wrapText="1"/>
    </xf>
    <xf numFmtId="4" fontId="22" fillId="0" borderId="3" xfId="6" applyNumberFormat="1" applyFont="1" applyFill="1" applyBorder="1" applyAlignment="1" applyProtection="1">
      <alignment horizontal="right" vertical="center" wrapText="1"/>
    </xf>
    <xf numFmtId="4" fontId="6" fillId="0" borderId="3" xfId="6" applyNumberFormat="1" applyFont="1" applyFill="1" applyBorder="1" applyAlignment="1">
      <alignment horizontal="right" vertical="center" wrapText="1"/>
    </xf>
    <xf numFmtId="49" fontId="20" fillId="2" borderId="22" xfId="6" applyNumberFormat="1" applyFont="1" applyFill="1" applyBorder="1" applyAlignment="1">
      <alignment horizontal="center" vertical="center" wrapText="1"/>
    </xf>
    <xf numFmtId="4" fontId="6" fillId="5" borderId="3" xfId="6" applyNumberFormat="1" applyFont="1" applyFill="1" applyBorder="1" applyAlignment="1">
      <alignment horizontal="right" vertical="center" wrapText="1"/>
    </xf>
    <xf numFmtId="49" fontId="24" fillId="4" borderId="3" xfId="6" applyNumberFormat="1" applyFont="1" applyFill="1" applyBorder="1" applyAlignment="1">
      <alignment horizontal="left" vertical="center" wrapText="1"/>
    </xf>
    <xf numFmtId="49" fontId="20" fillId="2" borderId="3" xfId="6" applyNumberFormat="1" applyFont="1" applyFill="1" applyBorder="1" applyAlignment="1">
      <alignment horizontal="left" vertical="center" wrapText="1"/>
    </xf>
    <xf numFmtId="4" fontId="20" fillId="4" borderId="3" xfId="6" applyNumberFormat="1" applyFont="1" applyFill="1" applyBorder="1" applyAlignment="1">
      <alignment horizontal="right" vertical="center" wrapText="1"/>
    </xf>
    <xf numFmtId="49" fontId="20" fillId="2" borderId="24" xfId="6" applyNumberFormat="1" applyFont="1" applyFill="1" applyBorder="1" applyAlignment="1">
      <alignment horizontal="center" vertical="center" wrapText="1"/>
    </xf>
    <xf numFmtId="49" fontId="20" fillId="2" borderId="25" xfId="6" applyNumberFormat="1" applyFont="1" applyFill="1" applyBorder="1" applyAlignment="1">
      <alignment horizontal="left" vertical="center" wrapText="1"/>
    </xf>
    <xf numFmtId="4" fontId="20" fillId="2" borderId="25" xfId="6" applyNumberFormat="1" applyFont="1" applyFill="1" applyBorder="1" applyAlignment="1">
      <alignment horizontal="right" vertical="center" wrapText="1"/>
    </xf>
    <xf numFmtId="0" fontId="20" fillId="0" borderId="0" xfId="6" applyFont="1"/>
    <xf numFmtId="4" fontId="6" fillId="6" borderId="32" xfId="6" applyNumberFormat="1" applyFont="1" applyFill="1" applyBorder="1" applyAlignment="1" applyProtection="1">
      <alignment horizontal="right" vertical="center" wrapText="1"/>
    </xf>
    <xf numFmtId="4" fontId="6" fillId="6" borderId="31" xfId="6" applyNumberFormat="1" applyFont="1" applyFill="1" applyBorder="1" applyAlignment="1" applyProtection="1">
      <alignment horizontal="right" vertical="center" wrapText="1"/>
    </xf>
    <xf numFmtId="49" fontId="6" fillId="6" borderId="31" xfId="6" applyNumberFormat="1" applyFont="1" applyFill="1" applyBorder="1" applyAlignment="1" applyProtection="1">
      <alignment horizontal="center" vertical="center" wrapText="1"/>
    </xf>
    <xf numFmtId="49" fontId="6" fillId="6" borderId="31" xfId="6" applyNumberFormat="1" applyFont="1" applyFill="1" applyBorder="1" applyAlignment="1" applyProtection="1">
      <alignment horizontal="left" vertical="center" wrapText="1"/>
    </xf>
    <xf numFmtId="1" fontId="6" fillId="6" borderId="30" xfId="6" applyNumberFormat="1" applyFont="1" applyFill="1" applyBorder="1" applyAlignment="1" applyProtection="1">
      <alignment horizontal="center" vertical="center" wrapText="1"/>
    </xf>
    <xf numFmtId="4" fontId="20" fillId="0" borderId="29" xfId="6" applyNumberFormat="1" applyFont="1" applyBorder="1" applyAlignment="1" applyProtection="1">
      <alignment horizontal="right" vertical="center" wrapText="1"/>
    </xf>
    <xf numFmtId="4" fontId="20" fillId="0" borderId="10" xfId="6" applyNumberFormat="1" applyFont="1" applyBorder="1" applyAlignment="1" applyProtection="1">
      <alignment horizontal="right" vertical="center" wrapText="1"/>
    </xf>
    <xf numFmtId="49" fontId="20" fillId="0" borderId="10" xfId="6" applyNumberFormat="1" applyFont="1" applyBorder="1" applyAlignment="1" applyProtection="1">
      <alignment horizontal="center" vertical="center" wrapText="1"/>
    </xf>
    <xf numFmtId="49" fontId="20" fillId="0" borderId="10" xfId="6" applyNumberFormat="1" applyFont="1" applyBorder="1" applyAlignment="1" applyProtection="1">
      <alignment horizontal="left" vertical="center" wrapText="1"/>
    </xf>
    <xf numFmtId="1" fontId="20" fillId="0" borderId="28" xfId="6" applyNumberFormat="1" applyFont="1" applyBorder="1" applyAlignment="1" applyProtection="1">
      <alignment horizontal="center" vertical="center" wrapText="1"/>
    </xf>
    <xf numFmtId="0" fontId="20" fillId="0" borderId="23" xfId="6" applyFont="1" applyBorder="1" applyAlignment="1" applyProtection="1">
      <alignment horizontal="center" wrapText="1"/>
    </xf>
    <xf numFmtId="0" fontId="20" fillId="0" borderId="3" xfId="6" applyFont="1" applyBorder="1" applyAlignment="1" applyProtection="1">
      <alignment horizontal="center" wrapText="1"/>
    </xf>
    <xf numFmtId="0" fontId="20" fillId="0" borderId="22" xfId="6" applyFont="1" applyBorder="1" applyAlignment="1" applyProtection="1">
      <alignment horizontal="center" wrapText="1"/>
    </xf>
    <xf numFmtId="0" fontId="20" fillId="0" borderId="21" xfId="6" applyFont="1" applyBorder="1" applyAlignment="1" applyProtection="1">
      <alignment horizontal="center" vertical="center" wrapText="1"/>
    </xf>
    <xf numFmtId="0" fontId="20" fillId="0" borderId="20" xfId="6" applyFont="1" applyBorder="1" applyAlignment="1" applyProtection="1">
      <alignment horizontal="center" vertical="center" wrapText="1"/>
    </xf>
    <xf numFmtId="0" fontId="20" fillId="0" borderId="19" xfId="6" applyFont="1" applyBorder="1" applyAlignment="1" applyProtection="1">
      <alignment horizontal="center" vertical="center" wrapText="1"/>
    </xf>
    <xf numFmtId="0" fontId="20" fillId="0" borderId="24" xfId="6" applyFont="1" applyBorder="1" applyAlignment="1" applyProtection="1">
      <alignment horizontal="center" wrapText="1"/>
    </xf>
    <xf numFmtId="0" fontId="20" fillId="0" borderId="25" xfId="6" applyFont="1" applyBorder="1" applyAlignment="1" applyProtection="1">
      <alignment horizontal="center" wrapText="1"/>
    </xf>
    <xf numFmtId="0" fontId="20" fillId="0" borderId="26" xfId="6" applyFont="1" applyBorder="1" applyAlignment="1" applyProtection="1">
      <alignment horizontal="center" wrapText="1"/>
    </xf>
    <xf numFmtId="1" fontId="20" fillId="0" borderId="33" xfId="6" applyNumberFormat="1" applyFont="1" applyBorder="1" applyAlignment="1" applyProtection="1">
      <alignment horizontal="center" vertical="center" wrapText="1"/>
    </xf>
    <xf numFmtId="49" fontId="20" fillId="0" borderId="11" xfId="6" applyNumberFormat="1" applyFont="1" applyBorder="1" applyAlignment="1" applyProtection="1">
      <alignment horizontal="left" vertical="center" wrapText="1"/>
    </xf>
    <xf numFmtId="49" fontId="20" fillId="0" borderId="11" xfId="6" applyNumberFormat="1" applyFont="1" applyBorder="1" applyAlignment="1" applyProtection="1">
      <alignment horizontal="center" vertical="center" wrapText="1"/>
    </xf>
    <xf numFmtId="4" fontId="20" fillId="0" borderId="34" xfId="6" applyNumberFormat="1" applyFont="1" applyBorder="1" applyAlignment="1" applyProtection="1">
      <alignment horizontal="right" vertical="center" wrapText="1"/>
    </xf>
    <xf numFmtId="49" fontId="6" fillId="6" borderId="30" xfId="6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6" fontId="20" fillId="0" borderId="3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Border="1"/>
    <xf numFmtId="14" fontId="20" fillId="0" borderId="3" xfId="0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vertical="center" wrapText="1" shrinkToFit="1"/>
    </xf>
    <xf numFmtId="0" fontId="9" fillId="0" borderId="3" xfId="1" applyFont="1" applyFill="1" applyBorder="1" applyAlignment="1">
      <alignment horizontal="left" vertical="center" wrapText="1" shrinkToFi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wrapText="1"/>
    </xf>
    <xf numFmtId="4" fontId="20" fillId="0" borderId="3" xfId="0" applyNumberFormat="1" applyFont="1" applyBorder="1" applyAlignment="1">
      <alignment horizontal="center" vertical="center" wrapText="1"/>
    </xf>
    <xf numFmtId="49" fontId="9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12" fillId="0" borderId="0" xfId="1" applyFont="1" applyAlignment="1">
      <alignment horizontal="left" vertical="top" wrapText="1"/>
    </xf>
    <xf numFmtId="0" fontId="9" fillId="0" borderId="0" xfId="1" applyFont="1" applyAlignment="1" applyProtection="1">
      <alignment horizontal="center"/>
      <protection locked="0"/>
    </xf>
    <xf numFmtId="0" fontId="9" fillId="0" borderId="6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49" fontId="9" fillId="0" borderId="6" xfId="1" applyNumberFormat="1" applyFont="1" applyBorder="1" applyAlignment="1" applyProtection="1">
      <alignment horizontal="left" wrapText="1"/>
      <protection locked="0"/>
    </xf>
    <xf numFmtId="49" fontId="9" fillId="0" borderId="4" xfId="1" applyNumberFormat="1" applyFont="1" applyBorder="1" applyAlignment="1" applyProtection="1">
      <alignment horizontal="left" wrapText="1"/>
      <protection locked="0"/>
    </xf>
    <xf numFmtId="49" fontId="9" fillId="0" borderId="3" xfId="1" applyNumberFormat="1" applyFont="1" applyFill="1" applyBorder="1" applyAlignment="1">
      <alignment horizontal="center"/>
    </xf>
    <xf numFmtId="0" fontId="9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6" xfId="1" applyNumberFormat="1" applyFont="1" applyBorder="1" applyAlignment="1" applyProtection="1">
      <alignment horizontal="left" vertical="center" wrapText="1"/>
      <protection locked="0"/>
    </xf>
    <xf numFmtId="49" fontId="9" fillId="0" borderId="4" xfId="1" applyNumberFormat="1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>
      <alignment horizontal="left" wrapText="1"/>
    </xf>
    <xf numFmtId="0" fontId="9" fillId="0" borderId="4" xfId="1" applyFont="1" applyBorder="1" applyAlignment="1">
      <alignment horizontal="center" vertical="top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5" xfId="1" applyFont="1" applyBorder="1" applyAlignment="1">
      <alignment horizontal="center"/>
    </xf>
    <xf numFmtId="49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right"/>
    </xf>
    <xf numFmtId="49" fontId="9" fillId="0" borderId="4" xfId="1" applyNumberFormat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>
      <alignment horizontal="center" vertical="top"/>
    </xf>
    <xf numFmtId="0" fontId="11" fillId="0" borderId="0" xfId="1" applyFont="1" applyAlignment="1">
      <alignment horizontal="center" wrapText="1"/>
    </xf>
    <xf numFmtId="0" fontId="9" fillId="0" borderId="4" xfId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4" xfId="1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" fontId="0" fillId="0" borderId="3" xfId="0" applyNumberFormat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 wrapText="1"/>
    </xf>
    <xf numFmtId="0" fontId="7" fillId="2" borderId="17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164" fontId="6" fillId="2" borderId="21" xfId="3" applyNumberFormat="1" applyFont="1" applyFill="1" applyBorder="1" applyAlignment="1">
      <alignment horizontal="center" vertical="center" wrapText="1"/>
    </xf>
    <xf numFmtId="164" fontId="6" fillId="2" borderId="23" xfId="3" applyNumberFormat="1" applyFont="1" applyFill="1" applyBorder="1" applyAlignment="1">
      <alignment horizontal="center" vertical="center" wrapText="1"/>
    </xf>
    <xf numFmtId="0" fontId="26" fillId="0" borderId="16" xfId="6" applyFont="1" applyBorder="1" applyAlignment="1">
      <alignment horizontal="center" vertical="center" wrapText="1"/>
    </xf>
    <xf numFmtId="0" fontId="26" fillId="0" borderId="17" xfId="6" applyFont="1" applyBorder="1" applyAlignment="1">
      <alignment horizontal="center" vertical="center" wrapText="1"/>
    </xf>
    <xf numFmtId="0" fontId="26" fillId="0" borderId="18" xfId="6" applyFont="1" applyBorder="1" applyAlignment="1">
      <alignment horizontal="center" vertical="center" wrapText="1"/>
    </xf>
    <xf numFmtId="0" fontId="25" fillId="0" borderId="0" xfId="6" applyFont="1" applyBorder="1" applyAlignment="1">
      <alignment horizontal="center" vertical="center" wrapText="1"/>
    </xf>
    <xf numFmtId="0" fontId="15" fillId="0" borderId="27" xfId="6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41"/>
  <sheetViews>
    <sheetView view="pageBreakPreview" topLeftCell="A28" zoomScale="120" zoomScaleNormal="100" zoomScaleSheetLayoutView="120" workbookViewId="0">
      <selection activeCell="CL25" sqref="CL25:DA26"/>
    </sheetView>
  </sheetViews>
  <sheetFormatPr defaultColWidth="0.85546875" defaultRowHeight="15" x14ac:dyDescent="0.25"/>
  <cols>
    <col min="1" max="33" width="0.85546875" style="6"/>
    <col min="34" max="34" width="0.85546875" style="6" customWidth="1"/>
    <col min="35" max="289" width="0.85546875" style="6"/>
    <col min="290" max="290" width="0.85546875" style="6" customWidth="1"/>
    <col min="291" max="545" width="0.85546875" style="6"/>
    <col min="546" max="546" width="0.85546875" style="6" customWidth="1"/>
    <col min="547" max="801" width="0.85546875" style="6"/>
    <col min="802" max="802" width="0.85546875" style="6" customWidth="1"/>
    <col min="803" max="1057" width="0.85546875" style="6"/>
    <col min="1058" max="1058" width="0.85546875" style="6" customWidth="1"/>
    <col min="1059" max="1313" width="0.85546875" style="6"/>
    <col min="1314" max="1314" width="0.85546875" style="6" customWidth="1"/>
    <col min="1315" max="1569" width="0.85546875" style="6"/>
    <col min="1570" max="1570" width="0.85546875" style="6" customWidth="1"/>
    <col min="1571" max="1825" width="0.85546875" style="6"/>
    <col min="1826" max="1826" width="0.85546875" style="6" customWidth="1"/>
    <col min="1827" max="2081" width="0.85546875" style="6"/>
    <col min="2082" max="2082" width="0.85546875" style="6" customWidth="1"/>
    <col min="2083" max="2337" width="0.85546875" style="6"/>
    <col min="2338" max="2338" width="0.85546875" style="6" customWidth="1"/>
    <col min="2339" max="2593" width="0.85546875" style="6"/>
    <col min="2594" max="2594" width="0.85546875" style="6" customWidth="1"/>
    <col min="2595" max="2849" width="0.85546875" style="6"/>
    <col min="2850" max="2850" width="0.85546875" style="6" customWidth="1"/>
    <col min="2851" max="3105" width="0.85546875" style="6"/>
    <col min="3106" max="3106" width="0.85546875" style="6" customWidth="1"/>
    <col min="3107" max="3361" width="0.85546875" style="6"/>
    <col min="3362" max="3362" width="0.85546875" style="6" customWidth="1"/>
    <col min="3363" max="3617" width="0.85546875" style="6"/>
    <col min="3618" max="3618" width="0.85546875" style="6" customWidth="1"/>
    <col min="3619" max="3873" width="0.85546875" style="6"/>
    <col min="3874" max="3874" width="0.85546875" style="6" customWidth="1"/>
    <col min="3875" max="4129" width="0.85546875" style="6"/>
    <col min="4130" max="4130" width="0.85546875" style="6" customWidth="1"/>
    <col min="4131" max="4385" width="0.85546875" style="6"/>
    <col min="4386" max="4386" width="0.85546875" style="6" customWidth="1"/>
    <col min="4387" max="4641" width="0.85546875" style="6"/>
    <col min="4642" max="4642" width="0.85546875" style="6" customWidth="1"/>
    <col min="4643" max="4897" width="0.85546875" style="6"/>
    <col min="4898" max="4898" width="0.85546875" style="6" customWidth="1"/>
    <col min="4899" max="5153" width="0.85546875" style="6"/>
    <col min="5154" max="5154" width="0.85546875" style="6" customWidth="1"/>
    <col min="5155" max="5409" width="0.85546875" style="6"/>
    <col min="5410" max="5410" width="0.85546875" style="6" customWidth="1"/>
    <col min="5411" max="5665" width="0.85546875" style="6"/>
    <col min="5666" max="5666" width="0.85546875" style="6" customWidth="1"/>
    <col min="5667" max="5921" width="0.85546875" style="6"/>
    <col min="5922" max="5922" width="0.85546875" style="6" customWidth="1"/>
    <col min="5923" max="6177" width="0.85546875" style="6"/>
    <col min="6178" max="6178" width="0.85546875" style="6" customWidth="1"/>
    <col min="6179" max="6433" width="0.85546875" style="6"/>
    <col min="6434" max="6434" width="0.85546875" style="6" customWidth="1"/>
    <col min="6435" max="6689" width="0.85546875" style="6"/>
    <col min="6690" max="6690" width="0.85546875" style="6" customWidth="1"/>
    <col min="6691" max="6945" width="0.85546875" style="6"/>
    <col min="6946" max="6946" width="0.85546875" style="6" customWidth="1"/>
    <col min="6947" max="7201" width="0.85546875" style="6"/>
    <col min="7202" max="7202" width="0.85546875" style="6" customWidth="1"/>
    <col min="7203" max="7457" width="0.85546875" style="6"/>
    <col min="7458" max="7458" width="0.85546875" style="6" customWidth="1"/>
    <col min="7459" max="7713" width="0.85546875" style="6"/>
    <col min="7714" max="7714" width="0.85546875" style="6" customWidth="1"/>
    <col min="7715" max="7969" width="0.85546875" style="6"/>
    <col min="7970" max="7970" width="0.85546875" style="6" customWidth="1"/>
    <col min="7971" max="8225" width="0.85546875" style="6"/>
    <col min="8226" max="8226" width="0.85546875" style="6" customWidth="1"/>
    <col min="8227" max="8481" width="0.85546875" style="6"/>
    <col min="8482" max="8482" width="0.85546875" style="6" customWidth="1"/>
    <col min="8483" max="8737" width="0.85546875" style="6"/>
    <col min="8738" max="8738" width="0.85546875" style="6" customWidth="1"/>
    <col min="8739" max="8993" width="0.85546875" style="6"/>
    <col min="8994" max="8994" width="0.85546875" style="6" customWidth="1"/>
    <col min="8995" max="9249" width="0.85546875" style="6"/>
    <col min="9250" max="9250" width="0.85546875" style="6" customWidth="1"/>
    <col min="9251" max="9505" width="0.85546875" style="6"/>
    <col min="9506" max="9506" width="0.85546875" style="6" customWidth="1"/>
    <col min="9507" max="9761" width="0.85546875" style="6"/>
    <col min="9762" max="9762" width="0.85546875" style="6" customWidth="1"/>
    <col min="9763" max="10017" width="0.85546875" style="6"/>
    <col min="10018" max="10018" width="0.85546875" style="6" customWidth="1"/>
    <col min="10019" max="10273" width="0.85546875" style="6"/>
    <col min="10274" max="10274" width="0.85546875" style="6" customWidth="1"/>
    <col min="10275" max="10529" width="0.85546875" style="6"/>
    <col min="10530" max="10530" width="0.85546875" style="6" customWidth="1"/>
    <col min="10531" max="10785" width="0.85546875" style="6"/>
    <col min="10786" max="10786" width="0.85546875" style="6" customWidth="1"/>
    <col min="10787" max="11041" width="0.85546875" style="6"/>
    <col min="11042" max="11042" width="0.85546875" style="6" customWidth="1"/>
    <col min="11043" max="11297" width="0.85546875" style="6"/>
    <col min="11298" max="11298" width="0.85546875" style="6" customWidth="1"/>
    <col min="11299" max="11553" width="0.85546875" style="6"/>
    <col min="11554" max="11554" width="0.85546875" style="6" customWidth="1"/>
    <col min="11555" max="11809" width="0.85546875" style="6"/>
    <col min="11810" max="11810" width="0.85546875" style="6" customWidth="1"/>
    <col min="11811" max="12065" width="0.85546875" style="6"/>
    <col min="12066" max="12066" width="0.85546875" style="6" customWidth="1"/>
    <col min="12067" max="12321" width="0.85546875" style="6"/>
    <col min="12322" max="12322" width="0.85546875" style="6" customWidth="1"/>
    <col min="12323" max="12577" width="0.85546875" style="6"/>
    <col min="12578" max="12578" width="0.85546875" style="6" customWidth="1"/>
    <col min="12579" max="12833" width="0.85546875" style="6"/>
    <col min="12834" max="12834" width="0.85546875" style="6" customWidth="1"/>
    <col min="12835" max="13089" width="0.85546875" style="6"/>
    <col min="13090" max="13090" width="0.85546875" style="6" customWidth="1"/>
    <col min="13091" max="13345" width="0.85546875" style="6"/>
    <col min="13346" max="13346" width="0.85546875" style="6" customWidth="1"/>
    <col min="13347" max="13601" width="0.85546875" style="6"/>
    <col min="13602" max="13602" width="0.85546875" style="6" customWidth="1"/>
    <col min="13603" max="13857" width="0.85546875" style="6"/>
    <col min="13858" max="13858" width="0.85546875" style="6" customWidth="1"/>
    <col min="13859" max="14113" width="0.85546875" style="6"/>
    <col min="14114" max="14114" width="0.85546875" style="6" customWidth="1"/>
    <col min="14115" max="14369" width="0.85546875" style="6"/>
    <col min="14370" max="14370" width="0.85546875" style="6" customWidth="1"/>
    <col min="14371" max="14625" width="0.85546875" style="6"/>
    <col min="14626" max="14626" width="0.85546875" style="6" customWidth="1"/>
    <col min="14627" max="14881" width="0.85546875" style="6"/>
    <col min="14882" max="14882" width="0.85546875" style="6" customWidth="1"/>
    <col min="14883" max="15137" width="0.85546875" style="6"/>
    <col min="15138" max="15138" width="0.85546875" style="6" customWidth="1"/>
    <col min="15139" max="15393" width="0.85546875" style="6"/>
    <col min="15394" max="15394" width="0.85546875" style="6" customWidth="1"/>
    <col min="15395" max="15649" width="0.85546875" style="6"/>
    <col min="15650" max="15650" width="0.85546875" style="6" customWidth="1"/>
    <col min="15651" max="15905" width="0.85546875" style="6"/>
    <col min="15906" max="15906" width="0.85546875" style="6" customWidth="1"/>
    <col min="15907" max="16161" width="0.85546875" style="6"/>
    <col min="16162" max="16162" width="0.85546875" style="6" customWidth="1"/>
    <col min="16163" max="16384" width="0.85546875" style="6"/>
  </cols>
  <sheetData>
    <row r="1" spans="1:105" ht="12.75" customHeight="1" x14ac:dyDescent="0.25"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</row>
    <row r="2" spans="1:105" ht="21" customHeight="1" x14ac:dyDescent="0.25"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</row>
    <row r="3" spans="1:105" ht="15.75" x14ac:dyDescent="0.25">
      <c r="CX3" s="7"/>
    </row>
    <row r="5" spans="1:105" ht="15" customHeight="1" x14ac:dyDescent="0.25">
      <c r="A5" s="192" t="s">
        <v>14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92" t="s">
        <v>15</v>
      </c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</row>
    <row r="6" spans="1:105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ht="28.5" customHeight="1" x14ac:dyDescent="0.25">
      <c r="A7" s="208" t="s">
        <v>16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203" t="s">
        <v>160</v>
      </c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</row>
    <row r="8" spans="1:105" ht="15" customHeight="1" x14ac:dyDescent="0.25">
      <c r="A8" s="200" t="s">
        <v>17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200" t="s">
        <v>17</v>
      </c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</row>
    <row r="9" spans="1:105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ht="15" customHeight="1" x14ac:dyDescent="0.2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8"/>
      <c r="P10" s="203" t="s">
        <v>391</v>
      </c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8"/>
      <c r="CB10" s="203" t="s">
        <v>161</v>
      </c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</row>
    <row r="11" spans="1:105" ht="15" customHeight="1" x14ac:dyDescent="0.25">
      <c r="A11" s="200" t="s">
        <v>18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10"/>
      <c r="P11" s="200" t="s">
        <v>19</v>
      </c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200" t="s">
        <v>18</v>
      </c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10"/>
      <c r="CB11" s="200" t="s">
        <v>19</v>
      </c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</row>
    <row r="12" spans="1:105" ht="15" customHeight="1" x14ac:dyDescent="0.2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</row>
    <row r="13" spans="1:105" ht="15" customHeight="1" x14ac:dyDescent="0.25">
      <c r="A13" s="204" t="s">
        <v>20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204" t="s">
        <v>20</v>
      </c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3"/>
      <c r="CY13" s="12"/>
      <c r="CZ13" s="12"/>
      <c r="DA13" s="12"/>
    </row>
    <row r="14" spans="1:105" ht="1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14"/>
      <c r="CY14" s="8"/>
      <c r="CZ14" s="8"/>
      <c r="DA14" s="8"/>
    </row>
    <row r="15" spans="1:105" ht="54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14"/>
      <c r="CY15" s="8"/>
      <c r="CZ15" s="8"/>
      <c r="DA15" s="8"/>
    </row>
    <row r="16" spans="1:105" ht="15.75" x14ac:dyDescent="0.25">
      <c r="A16" s="205" t="s">
        <v>21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</row>
    <row r="17" spans="1:105" ht="43.5" customHeight="1" x14ac:dyDescent="0.25">
      <c r="A17" s="201" t="s">
        <v>392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</row>
    <row r="18" spans="1:105" ht="1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14"/>
      <c r="CY18" s="8"/>
      <c r="CZ18" s="8"/>
      <c r="DA18" s="8"/>
    </row>
    <row r="19" spans="1:105" ht="1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190" t="s">
        <v>22</v>
      </c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</row>
    <row r="20" spans="1:105" ht="1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191" t="s">
        <v>23</v>
      </c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8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</row>
    <row r="21" spans="1:105" ht="1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15"/>
      <c r="CA21" s="15"/>
      <c r="CB21" s="192" t="s">
        <v>24</v>
      </c>
      <c r="CC21" s="192"/>
      <c r="CD21" s="192"/>
      <c r="CE21" s="192"/>
      <c r="CF21" s="192"/>
      <c r="CG21" s="192"/>
      <c r="CH21" s="192"/>
      <c r="CI21" s="192"/>
      <c r="CJ21" s="192"/>
      <c r="CK21" s="8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</row>
    <row r="22" spans="1:105" ht="1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8"/>
      <c r="CL22" s="172" t="s">
        <v>394</v>
      </c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</row>
    <row r="23" spans="1:105" ht="1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 t="s">
        <v>25</v>
      </c>
      <c r="AI23" s="194" t="s">
        <v>162</v>
      </c>
      <c r="AJ23" s="194"/>
      <c r="AK23" s="194"/>
      <c r="AL23" s="194"/>
      <c r="AM23" s="17" t="s">
        <v>25</v>
      </c>
      <c r="AN23" s="8"/>
      <c r="AO23" s="8"/>
      <c r="AP23" s="194" t="s">
        <v>163</v>
      </c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5">
        <v>20</v>
      </c>
      <c r="BI23" s="195"/>
      <c r="BJ23" s="195"/>
      <c r="BK23" s="195"/>
      <c r="BL23" s="196" t="s">
        <v>393</v>
      </c>
      <c r="BM23" s="196"/>
      <c r="BN23" s="196"/>
      <c r="BO23" s="196"/>
      <c r="BP23" s="197" t="s">
        <v>26</v>
      </c>
      <c r="BQ23" s="197"/>
      <c r="BR23" s="197"/>
      <c r="BS23" s="197"/>
      <c r="BT23" s="197"/>
      <c r="BU23" s="197"/>
      <c r="BV23" s="8"/>
      <c r="BW23" s="8"/>
      <c r="BX23" s="8"/>
      <c r="BY23" s="8"/>
      <c r="BZ23" s="8"/>
      <c r="CA23" s="8"/>
      <c r="CB23" s="8"/>
      <c r="CC23" s="8"/>
      <c r="CD23" s="8"/>
      <c r="CE23" s="192" t="s">
        <v>27</v>
      </c>
      <c r="CF23" s="192"/>
      <c r="CG23" s="192"/>
      <c r="CH23" s="192"/>
      <c r="CI23" s="192"/>
      <c r="CJ23" s="192"/>
      <c r="CK23" s="193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</row>
    <row r="24" spans="1:105" ht="1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5"/>
      <c r="X24" s="18"/>
      <c r="Y24" s="18"/>
      <c r="Z24" s="18"/>
      <c r="AA24" s="18"/>
      <c r="AB24" s="8"/>
      <c r="AC24" s="8"/>
      <c r="AD24" s="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9"/>
      <c r="AY24" s="19"/>
      <c r="AZ24" s="19"/>
      <c r="BA24" s="19"/>
      <c r="BB24" s="19"/>
      <c r="BC24" s="19"/>
      <c r="BD24" s="19"/>
      <c r="BE24" s="20"/>
      <c r="BF24" s="20"/>
      <c r="BG24" s="20"/>
      <c r="BH24" s="20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15"/>
      <c r="CK24" s="8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</row>
    <row r="25" spans="1:105" x14ac:dyDescent="0.25">
      <c r="A25" s="189" t="s">
        <v>28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21"/>
      <c r="AH25" s="198" t="s">
        <v>165</v>
      </c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21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19"/>
      <c r="CK25" s="22"/>
      <c r="CL25" s="172" t="s">
        <v>164</v>
      </c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</row>
    <row r="26" spans="1:105" ht="28.5" customHeight="1" x14ac:dyDescent="0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23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23"/>
      <c r="BX26" s="24"/>
      <c r="BY26" s="24"/>
      <c r="BZ26" s="173" t="s">
        <v>29</v>
      </c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24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</row>
    <row r="27" spans="1:105" ht="15" customHeight="1" x14ac:dyDescent="0.25">
      <c r="A27" s="177" t="s">
        <v>30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87" t="s">
        <v>166</v>
      </c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6"/>
      <c r="CK27" s="25"/>
      <c r="CL27" s="181" t="s">
        <v>166</v>
      </c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</row>
    <row r="28" spans="1:105" ht="15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7"/>
      <c r="CK28" s="24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</row>
    <row r="29" spans="1:105" ht="15" customHeight="1" x14ac:dyDescent="0.25">
      <c r="A29" s="177" t="s">
        <v>31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9" t="s">
        <v>167</v>
      </c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6"/>
      <c r="CK29" s="25"/>
      <c r="CL29" s="181" t="s">
        <v>167</v>
      </c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</row>
    <row r="30" spans="1:105" ht="15" customHeight="1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7"/>
      <c r="CK30" s="24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</row>
    <row r="31" spans="1:105" ht="15" customHeight="1" x14ac:dyDescent="0.25">
      <c r="A31" s="182" t="s">
        <v>32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9"/>
      <c r="BY31" s="29"/>
      <c r="BZ31" s="183" t="s">
        <v>33</v>
      </c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29"/>
      <c r="CL31" s="184" t="s">
        <v>34</v>
      </c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6"/>
    </row>
    <row r="32" spans="1:105" ht="15" customHeight="1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0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</row>
    <row r="33" spans="1:105" ht="15" customHeight="1" x14ac:dyDescent="0.25">
      <c r="A33" s="174" t="s">
        <v>35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5" t="s">
        <v>36</v>
      </c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</row>
    <row r="34" spans="1:105" ht="15" customHeight="1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</row>
    <row r="35" spans="1:105" ht="15" customHeight="1" x14ac:dyDescent="0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</row>
    <row r="36" spans="1:105" ht="15" customHeight="1" x14ac:dyDescent="0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</row>
    <row r="37" spans="1:105" ht="1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14"/>
      <c r="CY37" s="8"/>
      <c r="CZ37" s="8"/>
      <c r="DA37" s="8"/>
    </row>
    <row r="38" spans="1:105" ht="59.25" customHeight="1" x14ac:dyDescent="0.25">
      <c r="A38" s="174" t="s">
        <v>37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6" t="s">
        <v>168</v>
      </c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8"/>
    </row>
    <row r="39" spans="1:105" ht="1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8"/>
      <c r="CY39" s="8"/>
      <c r="CZ39" s="8"/>
      <c r="DA39" s="8"/>
    </row>
    <row r="40" spans="1:10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8"/>
      <c r="CY40" s="8"/>
      <c r="CZ40" s="8"/>
      <c r="DA40" s="8"/>
    </row>
    <row r="41" spans="1:105" ht="15" customHeight="1" x14ac:dyDescent="0.25">
      <c r="A41" s="8"/>
      <c r="B41" s="8"/>
      <c r="C41" s="3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14"/>
      <c r="CY41" s="8"/>
      <c r="CZ41" s="8"/>
      <c r="DA41" s="8"/>
    </row>
  </sheetData>
  <mergeCells count="50">
    <mergeCell ref="A16:DA16"/>
    <mergeCell ref="AS2:DA2"/>
    <mergeCell ref="AS1:DA1"/>
    <mergeCell ref="A5:AO5"/>
    <mergeCell ref="BM5:DA5"/>
    <mergeCell ref="A7:AO7"/>
    <mergeCell ref="BM7:DA7"/>
    <mergeCell ref="AH25:BV26"/>
    <mergeCell ref="A8:AO8"/>
    <mergeCell ref="BM8:DA8"/>
    <mergeCell ref="A17:DA17"/>
    <mergeCell ref="A10:N10"/>
    <mergeCell ref="P10:AO10"/>
    <mergeCell ref="BM10:BZ10"/>
    <mergeCell ref="CB10:DA10"/>
    <mergeCell ref="A11:N11"/>
    <mergeCell ref="P11:AO11"/>
    <mergeCell ref="BM11:BZ11"/>
    <mergeCell ref="CB11:DA11"/>
    <mergeCell ref="A12:X12"/>
    <mergeCell ref="BM12:CJ12"/>
    <mergeCell ref="A13:X13"/>
    <mergeCell ref="BM13:CJ13"/>
    <mergeCell ref="AI23:AL23"/>
    <mergeCell ref="AP23:BG23"/>
    <mergeCell ref="BH23:BK23"/>
    <mergeCell ref="BL23:BO23"/>
    <mergeCell ref="BP23:BU23"/>
    <mergeCell ref="CL19:DA19"/>
    <mergeCell ref="BZ20:CJ20"/>
    <mergeCell ref="CL20:DA21"/>
    <mergeCell ref="CB21:CJ21"/>
    <mergeCell ref="CL22:DA24"/>
    <mergeCell ref="CE23:CK23"/>
    <mergeCell ref="CL25:DA26"/>
    <mergeCell ref="BZ26:CJ26"/>
    <mergeCell ref="A33:AC36"/>
    <mergeCell ref="AD33:DA36"/>
    <mergeCell ref="A38:AP38"/>
    <mergeCell ref="AQ38:CZ38"/>
    <mergeCell ref="A29:AG30"/>
    <mergeCell ref="AH29:BW30"/>
    <mergeCell ref="CL29:DA30"/>
    <mergeCell ref="A31:AR31"/>
    <mergeCell ref="BZ31:CJ31"/>
    <mergeCell ref="CL31:DA31"/>
    <mergeCell ref="A27:AG28"/>
    <mergeCell ref="AH27:BW28"/>
    <mergeCell ref="CL27:DA28"/>
    <mergeCell ref="A25:AF2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F69"/>
  <sheetViews>
    <sheetView tabSelected="1" view="pageBreakPreview" topLeftCell="A31" zoomScale="110" zoomScaleNormal="100" zoomScaleSheetLayoutView="110" workbookViewId="0">
      <selection activeCell="B34" sqref="B34"/>
    </sheetView>
  </sheetViews>
  <sheetFormatPr defaultRowHeight="15" x14ac:dyDescent="0.25"/>
  <cols>
    <col min="1" max="1" width="5.140625" style="70" customWidth="1"/>
    <col min="2" max="2" width="45.140625" customWidth="1"/>
    <col min="3" max="3" width="20.28515625" customWidth="1"/>
    <col min="4" max="4" width="17" customWidth="1"/>
    <col min="5" max="5" width="12.42578125" customWidth="1"/>
    <col min="6" max="6" width="17.140625" customWidth="1"/>
  </cols>
  <sheetData>
    <row r="1" spans="1:6" s="36" customFormat="1" ht="22.5" x14ac:dyDescent="0.3">
      <c r="A1" s="210" t="s">
        <v>0</v>
      </c>
      <c r="B1" s="210"/>
      <c r="C1" s="210"/>
      <c r="D1" s="210"/>
      <c r="E1" s="210"/>
      <c r="F1" s="210"/>
    </row>
    <row r="3" spans="1:6" ht="66" customHeight="1" x14ac:dyDescent="0.25">
      <c r="A3" s="211" t="s">
        <v>12</v>
      </c>
      <c r="B3" s="211"/>
      <c r="C3" s="211"/>
      <c r="D3" s="211"/>
      <c r="E3" s="211"/>
      <c r="F3" s="211"/>
    </row>
    <row r="5" spans="1:6" ht="30" x14ac:dyDescent="0.25">
      <c r="A5" s="68" t="s">
        <v>1</v>
      </c>
      <c r="B5" s="3" t="s">
        <v>38</v>
      </c>
      <c r="C5" s="212" t="s">
        <v>39</v>
      </c>
      <c r="D5" s="212"/>
      <c r="E5" s="212"/>
      <c r="F5" s="212"/>
    </row>
    <row r="6" spans="1:6" x14ac:dyDescent="0.25">
      <c r="A6" s="99">
        <v>1</v>
      </c>
      <c r="B6" s="100">
        <v>2</v>
      </c>
      <c r="C6" s="213">
        <v>3</v>
      </c>
      <c r="D6" s="213"/>
      <c r="E6" s="213"/>
      <c r="F6" s="213"/>
    </row>
    <row r="7" spans="1:6" ht="188.25" customHeight="1" x14ac:dyDescent="0.25">
      <c r="A7" s="217"/>
      <c r="B7" s="56" t="s">
        <v>385</v>
      </c>
      <c r="C7" s="214" t="s">
        <v>395</v>
      </c>
      <c r="D7" s="214"/>
      <c r="E7" s="214"/>
      <c r="F7" s="214"/>
    </row>
    <row r="8" spans="1:6" ht="30" customHeight="1" x14ac:dyDescent="0.25">
      <c r="A8" s="217"/>
      <c r="B8" s="56" t="s">
        <v>386</v>
      </c>
      <c r="C8" s="214" t="s">
        <v>389</v>
      </c>
      <c r="D8" s="214"/>
      <c r="E8" s="214"/>
      <c r="F8" s="214"/>
    </row>
    <row r="9" spans="1:6" ht="135" x14ac:dyDescent="0.25">
      <c r="A9" s="217"/>
      <c r="B9" s="56" t="s">
        <v>387</v>
      </c>
      <c r="C9" s="214"/>
      <c r="D9" s="214"/>
      <c r="E9" s="214"/>
      <c r="F9" s="214"/>
    </row>
    <row r="10" spans="1:6" ht="286.5" customHeight="1" x14ac:dyDescent="0.25">
      <c r="A10" s="217"/>
      <c r="B10" s="56" t="s">
        <v>388</v>
      </c>
      <c r="C10" s="215" t="s">
        <v>390</v>
      </c>
      <c r="D10" s="214"/>
      <c r="E10" s="214"/>
      <c r="F10" s="214"/>
    </row>
    <row r="11" spans="1:6" ht="57" customHeight="1" x14ac:dyDescent="0.25">
      <c r="A11" s="216" t="s">
        <v>13</v>
      </c>
      <c r="B11" s="216"/>
      <c r="C11" s="216"/>
      <c r="D11" s="216"/>
      <c r="E11" s="216"/>
      <c r="F11" s="216"/>
    </row>
    <row r="12" spans="1:6" ht="60" x14ac:dyDescent="0.25">
      <c r="A12" s="68" t="s">
        <v>1</v>
      </c>
      <c r="B12" s="3" t="s">
        <v>40</v>
      </c>
      <c r="C12" s="212" t="s">
        <v>41</v>
      </c>
      <c r="D12" s="212"/>
      <c r="E12" s="212"/>
      <c r="F12" s="212"/>
    </row>
    <row r="13" spans="1:6" x14ac:dyDescent="0.25">
      <c r="A13" s="67">
        <v>1</v>
      </c>
      <c r="B13" s="2">
        <v>2</v>
      </c>
      <c r="C13" s="213">
        <v>3</v>
      </c>
      <c r="D13" s="213"/>
      <c r="E13" s="213"/>
      <c r="F13" s="213"/>
    </row>
    <row r="14" spans="1:6" ht="30" x14ac:dyDescent="0.25">
      <c r="A14" s="67">
        <v>1</v>
      </c>
      <c r="B14" s="56" t="s">
        <v>171</v>
      </c>
      <c r="C14" s="217" t="s">
        <v>172</v>
      </c>
      <c r="D14" s="217"/>
      <c r="E14" s="217"/>
      <c r="F14" s="217"/>
    </row>
    <row r="15" spans="1:6" ht="127.5" customHeight="1" x14ac:dyDescent="0.25">
      <c r="A15" s="67">
        <v>2</v>
      </c>
      <c r="B15" s="56" t="s">
        <v>219</v>
      </c>
      <c r="C15" s="217" t="s">
        <v>307</v>
      </c>
      <c r="D15" s="217"/>
      <c r="E15" s="217"/>
      <c r="F15" s="217"/>
    </row>
    <row r="16" spans="1:6" ht="45" x14ac:dyDescent="0.25">
      <c r="A16" s="67">
        <v>4</v>
      </c>
      <c r="B16" s="56" t="s">
        <v>173</v>
      </c>
      <c r="C16" s="217" t="s">
        <v>172</v>
      </c>
      <c r="D16" s="217"/>
      <c r="E16" s="217"/>
      <c r="F16" s="217"/>
    </row>
    <row r="17" spans="1:6" ht="30" x14ac:dyDescent="0.25">
      <c r="A17" s="67">
        <v>6</v>
      </c>
      <c r="B17" s="4" t="s">
        <v>220</v>
      </c>
      <c r="C17" s="218" t="s">
        <v>172</v>
      </c>
      <c r="D17" s="219"/>
      <c r="E17" s="219"/>
      <c r="F17" s="220"/>
    </row>
    <row r="19" spans="1:6" ht="58.5" customHeight="1" x14ac:dyDescent="0.25">
      <c r="A19" s="216" t="s">
        <v>143</v>
      </c>
      <c r="B19" s="216"/>
      <c r="C19" s="216"/>
      <c r="D19" s="216"/>
      <c r="E19" s="216"/>
      <c r="F19" s="216"/>
    </row>
    <row r="20" spans="1:6" ht="30" x14ac:dyDescent="0.25">
      <c r="A20" s="68" t="s">
        <v>1</v>
      </c>
      <c r="B20" s="3" t="s">
        <v>42</v>
      </c>
      <c r="C20" s="3" t="s">
        <v>3</v>
      </c>
      <c r="D20" s="3" t="s">
        <v>4</v>
      </c>
      <c r="E20" s="212" t="s">
        <v>43</v>
      </c>
      <c r="F20" s="212"/>
    </row>
    <row r="21" spans="1:6" ht="41.25" customHeight="1" x14ac:dyDescent="0.25">
      <c r="A21" s="67">
        <v>1</v>
      </c>
      <c r="B21" s="2">
        <v>2</v>
      </c>
      <c r="C21" s="2">
        <v>3</v>
      </c>
      <c r="D21" s="2">
        <v>4</v>
      </c>
      <c r="E21" s="213">
        <v>5</v>
      </c>
      <c r="F21" s="213"/>
    </row>
    <row r="22" spans="1:6" ht="24.75" customHeight="1" x14ac:dyDescent="0.25">
      <c r="A22" s="67" t="s">
        <v>174</v>
      </c>
      <c r="B22" s="1" t="s">
        <v>175</v>
      </c>
      <c r="C22" s="58">
        <v>42187</v>
      </c>
      <c r="D22" s="54">
        <v>5226</v>
      </c>
      <c r="E22" s="213" t="s">
        <v>176</v>
      </c>
      <c r="F22" s="213"/>
    </row>
    <row r="23" spans="1:6" ht="14.25" customHeight="1" x14ac:dyDescent="0.25">
      <c r="A23" s="67" t="s">
        <v>170</v>
      </c>
      <c r="B23" s="1" t="s">
        <v>177</v>
      </c>
      <c r="C23" s="58">
        <v>43599</v>
      </c>
      <c r="D23" s="54">
        <v>3227</v>
      </c>
      <c r="E23" s="213" t="s">
        <v>221</v>
      </c>
      <c r="F23" s="213"/>
    </row>
    <row r="24" spans="1:6" ht="14.25" customHeight="1" x14ac:dyDescent="0.25">
      <c r="A24" s="67" t="s">
        <v>178</v>
      </c>
      <c r="B24" s="1" t="s">
        <v>179</v>
      </c>
      <c r="C24" s="58">
        <v>42109</v>
      </c>
      <c r="D24" s="1"/>
      <c r="E24" s="213" t="s">
        <v>176</v>
      </c>
      <c r="F24" s="213"/>
    </row>
    <row r="25" spans="1:6" ht="14.25" customHeight="1" x14ac:dyDescent="0.25">
      <c r="A25" s="67" t="s">
        <v>180</v>
      </c>
      <c r="B25" s="1" t="s">
        <v>181</v>
      </c>
      <c r="C25" s="58">
        <v>42193</v>
      </c>
      <c r="D25" s="1"/>
      <c r="E25" s="213" t="s">
        <v>176</v>
      </c>
      <c r="F25" s="213"/>
    </row>
    <row r="26" spans="1:6" ht="14.25" customHeight="1" x14ac:dyDescent="0.25">
      <c r="A26" s="67" t="s">
        <v>182</v>
      </c>
      <c r="B26" s="1" t="s">
        <v>181</v>
      </c>
      <c r="C26" s="58">
        <v>42502</v>
      </c>
      <c r="D26" s="1"/>
      <c r="E26" s="213" t="s">
        <v>176</v>
      </c>
      <c r="F26" s="213"/>
    </row>
    <row r="27" spans="1:6" ht="14.25" customHeight="1" x14ac:dyDescent="0.25">
      <c r="A27" s="67" t="s">
        <v>186</v>
      </c>
      <c r="B27" s="1" t="s">
        <v>181</v>
      </c>
      <c r="C27" s="58">
        <v>43094</v>
      </c>
      <c r="D27" s="1"/>
      <c r="E27" s="213" t="s">
        <v>176</v>
      </c>
      <c r="F27" s="213"/>
    </row>
    <row r="28" spans="1:6" s="35" customFormat="1" ht="41.25" customHeight="1" x14ac:dyDescent="0.25">
      <c r="A28" s="209" t="s">
        <v>396</v>
      </c>
      <c r="B28" s="209"/>
      <c r="C28" s="209"/>
      <c r="D28" s="209"/>
      <c r="E28" s="209"/>
      <c r="F28" s="209"/>
    </row>
    <row r="29" spans="1:6" s="35" customFormat="1" ht="138.75" customHeight="1" x14ac:dyDescent="0.25">
      <c r="A29" s="159" t="s">
        <v>1</v>
      </c>
      <c r="B29" s="159" t="s">
        <v>5</v>
      </c>
      <c r="C29" s="159" t="s">
        <v>183</v>
      </c>
      <c r="D29" s="159" t="s">
        <v>420</v>
      </c>
      <c r="E29" s="221" t="s">
        <v>421</v>
      </c>
      <c r="F29" s="221"/>
    </row>
    <row r="30" spans="1:6" s="35" customFormat="1" ht="14.25" customHeight="1" x14ac:dyDescent="0.25">
      <c r="A30" s="160">
        <v>1</v>
      </c>
      <c r="B30" s="161">
        <v>2</v>
      </c>
      <c r="C30" s="161">
        <v>3</v>
      </c>
      <c r="D30" s="161">
        <v>4</v>
      </c>
      <c r="E30" s="222">
        <v>5</v>
      </c>
      <c r="F30" s="223"/>
    </row>
    <row r="31" spans="1:6" ht="14.25" customHeight="1" x14ac:dyDescent="0.25">
      <c r="A31" s="72"/>
      <c r="B31" s="73" t="s">
        <v>187</v>
      </c>
      <c r="C31" s="104">
        <f>C33+C34+C35+C48</f>
        <v>31724730.59</v>
      </c>
      <c r="D31" s="103">
        <f>D33+D34+D35+D48</f>
        <v>103.3</v>
      </c>
      <c r="E31" s="224">
        <f>(C31/D31)/12</f>
        <v>25592.715868021944</v>
      </c>
      <c r="F31" s="225"/>
    </row>
    <row r="32" spans="1:6" ht="14.25" customHeight="1" x14ac:dyDescent="0.25">
      <c r="A32" s="226" t="s">
        <v>11</v>
      </c>
      <c r="B32" s="227"/>
      <c r="C32" s="227"/>
      <c r="D32" s="227"/>
      <c r="E32" s="227"/>
      <c r="F32" s="228"/>
    </row>
    <row r="33" spans="1:6" ht="14.25" customHeight="1" x14ac:dyDescent="0.25">
      <c r="A33" s="160" t="s">
        <v>169</v>
      </c>
      <c r="B33" s="162" t="s">
        <v>310</v>
      </c>
      <c r="C33" s="104">
        <v>642446.66</v>
      </c>
      <c r="D33" s="103">
        <v>1</v>
      </c>
      <c r="E33" s="224">
        <f>(C33/D33)/12</f>
        <v>53537.221666666672</v>
      </c>
      <c r="F33" s="225"/>
    </row>
    <row r="34" spans="1:6" ht="36.75" customHeight="1" x14ac:dyDescent="0.25">
      <c r="A34" s="160" t="s">
        <v>170</v>
      </c>
      <c r="B34" s="162" t="s">
        <v>311</v>
      </c>
      <c r="C34" s="104">
        <v>2270404</v>
      </c>
      <c r="D34" s="103">
        <v>3.7</v>
      </c>
      <c r="E34" s="224">
        <f t="shared" ref="E34:E35" si="0">(C34/D34)/12</f>
        <v>51135.225225225229</v>
      </c>
      <c r="F34" s="225"/>
    </row>
    <row r="35" spans="1:6" x14ac:dyDescent="0.25">
      <c r="A35" s="160" t="s">
        <v>178</v>
      </c>
      <c r="B35" s="162" t="s">
        <v>185</v>
      </c>
      <c r="C35" s="104">
        <v>20031225</v>
      </c>
      <c r="D35" s="103">
        <v>57.8</v>
      </c>
      <c r="E35" s="224">
        <f t="shared" si="0"/>
        <v>28880.0821799308</v>
      </c>
      <c r="F35" s="225"/>
    </row>
    <row r="36" spans="1:6" x14ac:dyDescent="0.25">
      <c r="A36" s="160"/>
      <c r="B36" s="74" t="s">
        <v>312</v>
      </c>
      <c r="C36" s="161"/>
      <c r="D36" s="161"/>
      <c r="E36" s="222"/>
      <c r="F36" s="223"/>
    </row>
    <row r="37" spans="1:6" x14ac:dyDescent="0.25">
      <c r="A37" s="160" t="s">
        <v>313</v>
      </c>
      <c r="B37" s="162" t="s">
        <v>314</v>
      </c>
      <c r="C37" s="161"/>
      <c r="D37" s="161"/>
      <c r="E37" s="222"/>
      <c r="F37" s="223"/>
    </row>
    <row r="38" spans="1:6" x14ac:dyDescent="0.25">
      <c r="A38" s="160" t="s">
        <v>315</v>
      </c>
      <c r="B38" s="162" t="s">
        <v>316</v>
      </c>
      <c r="C38" s="171"/>
      <c r="D38" s="161"/>
      <c r="E38" s="224"/>
      <c r="F38" s="225"/>
    </row>
    <row r="39" spans="1:6" x14ac:dyDescent="0.25">
      <c r="A39" s="160" t="s">
        <v>317</v>
      </c>
      <c r="B39" s="162" t="s">
        <v>318</v>
      </c>
      <c r="C39" s="104">
        <v>10602113</v>
      </c>
      <c r="D39" s="103">
        <v>26.8</v>
      </c>
      <c r="E39" s="224">
        <f t="shared" ref="E39:E40" si="1">(C39/D39)/12</f>
        <v>32966.76927860696</v>
      </c>
      <c r="F39" s="225"/>
    </row>
    <row r="40" spans="1:6" x14ac:dyDescent="0.25">
      <c r="A40" s="163" t="s">
        <v>319</v>
      </c>
      <c r="B40" s="162" t="s">
        <v>320</v>
      </c>
      <c r="C40" s="104">
        <v>6499313</v>
      </c>
      <c r="D40" s="103">
        <v>17.3</v>
      </c>
      <c r="E40" s="224">
        <f t="shared" si="1"/>
        <v>31306.902697495181</v>
      </c>
      <c r="F40" s="225"/>
    </row>
    <row r="41" spans="1:6" ht="14.25" customHeight="1" x14ac:dyDescent="0.25">
      <c r="A41" s="163" t="s">
        <v>321</v>
      </c>
      <c r="B41" s="162" t="s">
        <v>322</v>
      </c>
      <c r="C41" s="161"/>
      <c r="D41" s="161"/>
      <c r="E41" s="229"/>
      <c r="F41" s="229"/>
    </row>
    <row r="42" spans="1:6" x14ac:dyDescent="0.25">
      <c r="A42" s="164" t="s">
        <v>182</v>
      </c>
      <c r="B42" s="75" t="s">
        <v>323</v>
      </c>
      <c r="C42" s="165"/>
      <c r="D42" s="165"/>
      <c r="E42" s="229"/>
      <c r="F42" s="229"/>
    </row>
    <row r="43" spans="1:6" x14ac:dyDescent="0.25">
      <c r="A43" s="164"/>
      <c r="B43" s="76" t="s">
        <v>312</v>
      </c>
      <c r="C43" s="165"/>
      <c r="D43" s="165"/>
      <c r="E43" s="229"/>
      <c r="F43" s="229"/>
    </row>
    <row r="44" spans="1:6" x14ac:dyDescent="0.25">
      <c r="A44" s="164" t="s">
        <v>324</v>
      </c>
      <c r="B44" s="162" t="s">
        <v>325</v>
      </c>
      <c r="C44" s="165"/>
      <c r="D44" s="165"/>
      <c r="E44" s="229"/>
      <c r="F44" s="229"/>
    </row>
    <row r="45" spans="1:6" x14ac:dyDescent="0.25">
      <c r="A45" s="166" t="s">
        <v>326</v>
      </c>
      <c r="B45" s="167" t="s">
        <v>327</v>
      </c>
      <c r="C45" s="165"/>
      <c r="D45" s="165"/>
      <c r="E45" s="229"/>
      <c r="F45" s="229"/>
    </row>
    <row r="46" spans="1:6" x14ac:dyDescent="0.25">
      <c r="A46" s="164" t="s">
        <v>328</v>
      </c>
      <c r="B46" s="167" t="s">
        <v>329</v>
      </c>
      <c r="C46" s="165"/>
      <c r="D46" s="165"/>
      <c r="E46" s="229"/>
      <c r="F46" s="229"/>
    </row>
    <row r="47" spans="1:6" x14ac:dyDescent="0.25">
      <c r="A47" s="164" t="s">
        <v>186</v>
      </c>
      <c r="B47" s="167" t="s">
        <v>330</v>
      </c>
      <c r="C47" s="165"/>
      <c r="D47" s="165"/>
      <c r="E47" s="229"/>
      <c r="F47" s="229"/>
    </row>
    <row r="48" spans="1:6" x14ac:dyDescent="0.25">
      <c r="A48" s="164" t="s">
        <v>198</v>
      </c>
      <c r="B48" s="168" t="s">
        <v>331</v>
      </c>
      <c r="C48" s="105">
        <v>8780654.9299999997</v>
      </c>
      <c r="D48" s="102">
        <v>40.799999999999997</v>
      </c>
      <c r="E48" s="224">
        <f t="shared" ref="E48" si="2">(C48/D48)/12</f>
        <v>17934.344219771243</v>
      </c>
      <c r="F48" s="225"/>
    </row>
    <row r="49" spans="1:6" ht="21" customHeight="1" x14ac:dyDescent="0.25">
      <c r="A49" s="71"/>
      <c r="B49" s="35"/>
      <c r="C49" s="35"/>
      <c r="D49" s="35"/>
      <c r="E49" s="35"/>
      <c r="F49" s="35"/>
    </row>
    <row r="50" spans="1:6" ht="15.75" x14ac:dyDescent="0.25">
      <c r="A50" s="209" t="s">
        <v>144</v>
      </c>
      <c r="B50" s="209"/>
      <c r="C50" s="209"/>
      <c r="D50" s="209"/>
      <c r="E50" s="209"/>
      <c r="F50" s="209"/>
    </row>
    <row r="51" spans="1:6" ht="60" x14ac:dyDescent="0.25">
      <c r="A51" s="161" t="s">
        <v>1</v>
      </c>
      <c r="B51" s="161" t="s">
        <v>6</v>
      </c>
      <c r="C51" s="161" t="s">
        <v>7</v>
      </c>
      <c r="D51" s="161" t="s">
        <v>8</v>
      </c>
      <c r="E51" s="161" t="s">
        <v>9</v>
      </c>
      <c r="F51" s="161" t="s">
        <v>10</v>
      </c>
    </row>
    <row r="52" spans="1:6" x14ac:dyDescent="0.25">
      <c r="A52" s="160">
        <v>1</v>
      </c>
      <c r="B52" s="160">
        <v>2</v>
      </c>
      <c r="C52" s="160">
        <v>3</v>
      </c>
      <c r="D52" s="160">
        <v>4</v>
      </c>
      <c r="E52" s="160">
        <v>5</v>
      </c>
      <c r="F52" s="160">
        <v>6</v>
      </c>
    </row>
    <row r="53" spans="1:6" x14ac:dyDescent="0.25">
      <c r="A53" s="72">
        <v>1</v>
      </c>
      <c r="B53" s="73" t="s">
        <v>187</v>
      </c>
      <c r="C53" s="77"/>
      <c r="D53" s="77">
        <v>147.66</v>
      </c>
      <c r="E53" s="77">
        <f>E58+E55+E69</f>
        <v>151.85</v>
      </c>
      <c r="F53" s="77"/>
    </row>
    <row r="54" spans="1:6" x14ac:dyDescent="0.25">
      <c r="A54" s="226" t="s">
        <v>11</v>
      </c>
      <c r="B54" s="227"/>
      <c r="C54" s="227"/>
      <c r="D54" s="227"/>
      <c r="E54" s="227"/>
      <c r="F54" s="228"/>
    </row>
    <row r="55" spans="1:6" ht="45" x14ac:dyDescent="0.25">
      <c r="A55" s="169" t="s">
        <v>169</v>
      </c>
      <c r="B55" s="170" t="s">
        <v>332</v>
      </c>
      <c r="C55" s="1"/>
      <c r="D55" s="1">
        <v>6</v>
      </c>
      <c r="E55" s="1">
        <v>7</v>
      </c>
      <c r="F55" s="4" t="s">
        <v>399</v>
      </c>
    </row>
    <row r="56" spans="1:6" x14ac:dyDescent="0.25">
      <c r="A56" s="169"/>
      <c r="B56" s="74" t="s">
        <v>312</v>
      </c>
      <c r="C56" s="165"/>
      <c r="D56" s="165"/>
      <c r="E56" s="165"/>
      <c r="F56" s="165"/>
    </row>
    <row r="57" spans="1:6" x14ac:dyDescent="0.25">
      <c r="A57" s="160" t="s">
        <v>184</v>
      </c>
      <c r="B57" s="165" t="s">
        <v>333</v>
      </c>
      <c r="C57" s="1"/>
      <c r="D57" s="1">
        <v>1</v>
      </c>
      <c r="E57" s="1">
        <v>1</v>
      </c>
      <c r="F57" s="1"/>
    </row>
    <row r="58" spans="1:6" ht="45" x14ac:dyDescent="0.25">
      <c r="A58" s="169" t="s">
        <v>170</v>
      </c>
      <c r="B58" s="165" t="s">
        <v>185</v>
      </c>
      <c r="C58" s="56" t="s">
        <v>417</v>
      </c>
      <c r="D58" s="78">
        <v>81.16</v>
      </c>
      <c r="E58" s="78">
        <v>85.85</v>
      </c>
      <c r="F58" s="79" t="s">
        <v>400</v>
      </c>
    </row>
    <row r="59" spans="1:6" x14ac:dyDescent="0.25">
      <c r="A59" s="169"/>
      <c r="B59" s="74" t="s">
        <v>312</v>
      </c>
      <c r="C59" s="165"/>
      <c r="D59" s="165"/>
      <c r="E59" s="165"/>
      <c r="F59" s="165"/>
    </row>
    <row r="60" spans="1:6" x14ac:dyDescent="0.25">
      <c r="A60" s="160" t="s">
        <v>334</v>
      </c>
      <c r="B60" s="165" t="s">
        <v>314</v>
      </c>
      <c r="C60" s="165"/>
      <c r="D60" s="165"/>
      <c r="E60" s="165"/>
      <c r="F60" s="165"/>
    </row>
    <row r="61" spans="1:6" x14ac:dyDescent="0.25">
      <c r="A61" s="160" t="s">
        <v>335</v>
      </c>
      <c r="B61" s="162" t="s">
        <v>316</v>
      </c>
      <c r="C61" s="4"/>
      <c r="D61" s="165"/>
      <c r="E61" s="165"/>
      <c r="F61" s="165"/>
    </row>
    <row r="62" spans="1:6" ht="30" x14ac:dyDescent="0.25">
      <c r="A62" s="160" t="s">
        <v>336</v>
      </c>
      <c r="B62" s="165" t="s">
        <v>318</v>
      </c>
      <c r="C62" s="4" t="s">
        <v>418</v>
      </c>
      <c r="D62" s="1">
        <v>43.41</v>
      </c>
      <c r="E62" s="1">
        <v>45.1</v>
      </c>
      <c r="F62" s="165"/>
    </row>
    <row r="63" spans="1:6" ht="30" x14ac:dyDescent="0.25">
      <c r="A63" s="160" t="s">
        <v>337</v>
      </c>
      <c r="B63" s="170" t="s">
        <v>320</v>
      </c>
      <c r="C63" s="4" t="s">
        <v>419</v>
      </c>
      <c r="D63" s="1">
        <v>21.25</v>
      </c>
      <c r="E63" s="1">
        <v>21.25</v>
      </c>
      <c r="F63" s="165"/>
    </row>
    <row r="64" spans="1:6" x14ac:dyDescent="0.25">
      <c r="A64" s="169" t="s">
        <v>178</v>
      </c>
      <c r="B64" s="170" t="s">
        <v>323</v>
      </c>
      <c r="C64" s="165"/>
      <c r="D64" s="165"/>
      <c r="E64" s="165"/>
      <c r="F64" s="165"/>
    </row>
    <row r="65" spans="1:6" x14ac:dyDescent="0.25">
      <c r="A65" s="169"/>
      <c r="B65" s="74" t="s">
        <v>312</v>
      </c>
      <c r="C65" s="165"/>
      <c r="D65" s="165"/>
      <c r="E65" s="165"/>
      <c r="F65" s="165"/>
    </row>
    <row r="66" spans="1:6" x14ac:dyDescent="0.25">
      <c r="A66" s="160" t="s">
        <v>313</v>
      </c>
      <c r="B66" s="165" t="s">
        <v>325</v>
      </c>
      <c r="C66" s="165"/>
      <c r="D66" s="165"/>
      <c r="E66" s="165"/>
      <c r="F66" s="165"/>
    </row>
    <row r="67" spans="1:6" x14ac:dyDescent="0.25">
      <c r="A67" s="160" t="s">
        <v>315</v>
      </c>
      <c r="B67" s="165" t="s">
        <v>327</v>
      </c>
      <c r="C67" s="165"/>
      <c r="D67" s="165"/>
      <c r="E67" s="165"/>
      <c r="F67" s="165"/>
    </row>
    <row r="68" spans="1:6" x14ac:dyDescent="0.25">
      <c r="A68" s="160" t="s">
        <v>317</v>
      </c>
      <c r="B68" s="170" t="s">
        <v>329</v>
      </c>
      <c r="C68" s="165"/>
      <c r="D68" s="165"/>
      <c r="E68" s="165"/>
      <c r="F68" s="165"/>
    </row>
    <row r="69" spans="1:6" ht="45" x14ac:dyDescent="0.25">
      <c r="A69" s="169" t="s">
        <v>180</v>
      </c>
      <c r="B69" s="170" t="s">
        <v>331</v>
      </c>
      <c r="C69" s="1"/>
      <c r="D69" s="1">
        <v>60.5</v>
      </c>
      <c r="E69" s="1">
        <v>59</v>
      </c>
      <c r="F69" s="4" t="s">
        <v>401</v>
      </c>
    </row>
  </sheetData>
  <mergeCells count="47">
    <mergeCell ref="A54:F54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A32:F32"/>
    <mergeCell ref="E33:F33"/>
    <mergeCell ref="A7:A10"/>
    <mergeCell ref="C8:F9"/>
    <mergeCell ref="E27:F27"/>
    <mergeCell ref="E21:F21"/>
    <mergeCell ref="E22:F22"/>
    <mergeCell ref="E23:F23"/>
    <mergeCell ref="E24:F24"/>
    <mergeCell ref="E25:F25"/>
    <mergeCell ref="E26:F26"/>
    <mergeCell ref="C13:F13"/>
    <mergeCell ref="A28:F28"/>
    <mergeCell ref="A50:F50"/>
    <mergeCell ref="A1:F1"/>
    <mergeCell ref="A3:F3"/>
    <mergeCell ref="C5:F5"/>
    <mergeCell ref="C6:F6"/>
    <mergeCell ref="C7:F7"/>
    <mergeCell ref="C10:F10"/>
    <mergeCell ref="A11:F11"/>
    <mergeCell ref="C16:F16"/>
    <mergeCell ref="C17:F17"/>
    <mergeCell ref="A19:F19"/>
    <mergeCell ref="E20:F20"/>
    <mergeCell ref="C12:F12"/>
    <mergeCell ref="C14:F14"/>
    <mergeCell ref="C15:F15"/>
  </mergeCells>
  <pageMargins left="0.7" right="0.7" top="0.75" bottom="0.75" header="0.3" footer="0.3"/>
  <pageSetup paperSize="9" scale="62" orientation="portrait" r:id="rId1"/>
  <rowBreaks count="2" manualBreakCount="2">
    <brk id="10" max="5" man="1"/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1"/>
  <sheetViews>
    <sheetView view="pageBreakPreview" topLeftCell="A107" zoomScale="120" zoomScaleNormal="100" zoomScaleSheetLayoutView="120" workbookViewId="0">
      <selection activeCell="E53" sqref="E53"/>
    </sheetView>
  </sheetViews>
  <sheetFormatPr defaultRowHeight="15" x14ac:dyDescent="0.25"/>
  <cols>
    <col min="1" max="1" width="4.85546875" customWidth="1"/>
    <col min="2" max="2" width="21.85546875" customWidth="1"/>
    <col min="3" max="3" width="15.28515625" customWidth="1"/>
    <col min="4" max="4" width="18.5703125" customWidth="1"/>
    <col min="5" max="5" width="17" customWidth="1"/>
    <col min="6" max="6" width="13.140625" customWidth="1"/>
    <col min="7" max="7" width="13.5703125" customWidth="1"/>
    <col min="8" max="8" width="6.7109375" customWidth="1"/>
    <col min="9" max="10" width="6.85546875" customWidth="1"/>
    <col min="11" max="11" width="15.42578125" customWidth="1"/>
  </cols>
  <sheetData>
    <row r="1" spans="1:11" ht="30" hidden="1" customHeight="1" x14ac:dyDescent="0.25">
      <c r="A1" s="248" t="s">
        <v>44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5.75" hidden="1" x14ac:dyDescent="0.25">
      <c r="A2" s="38"/>
    </row>
    <row r="3" spans="1:11" ht="36.75" hidden="1" customHeight="1" x14ac:dyDescent="0.25">
      <c r="A3" s="216" t="s">
        <v>145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5" hidden="1" customHeight="1" x14ac:dyDescent="0.25">
      <c r="A4" s="212" t="s">
        <v>1</v>
      </c>
      <c r="B4" s="213" t="s">
        <v>102</v>
      </c>
      <c r="C4" s="213"/>
      <c r="D4" s="213" t="s">
        <v>103</v>
      </c>
      <c r="E4" s="213"/>
      <c r="F4" s="213" t="s">
        <v>104</v>
      </c>
      <c r="G4" s="213"/>
      <c r="H4" s="249" t="s">
        <v>105</v>
      </c>
      <c r="I4" s="250"/>
      <c r="J4" s="250"/>
      <c r="K4" s="251"/>
    </row>
    <row r="5" spans="1:11" hidden="1" x14ac:dyDescent="0.25">
      <c r="A5" s="212"/>
      <c r="B5" s="2" t="s">
        <v>45</v>
      </c>
      <c r="C5" s="2" t="s">
        <v>46</v>
      </c>
      <c r="D5" s="2" t="s">
        <v>45</v>
      </c>
      <c r="E5" s="2" t="s">
        <v>46</v>
      </c>
      <c r="F5" s="2" t="s">
        <v>47</v>
      </c>
      <c r="G5" s="2" t="s">
        <v>48</v>
      </c>
      <c r="H5" s="252"/>
      <c r="I5" s="253"/>
      <c r="J5" s="253"/>
      <c r="K5" s="254"/>
    </row>
    <row r="6" spans="1:11" hidden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13">
        <v>8</v>
      </c>
      <c r="I6" s="213"/>
      <c r="J6" s="213"/>
      <c r="K6" s="213"/>
    </row>
    <row r="7" spans="1:11" hidden="1" x14ac:dyDescent="0.25">
      <c r="A7" s="2" t="s">
        <v>2</v>
      </c>
      <c r="B7" s="1"/>
      <c r="C7" s="1"/>
      <c r="D7" s="2"/>
      <c r="E7" s="2"/>
      <c r="F7" s="2"/>
      <c r="G7" s="2"/>
      <c r="H7" s="255"/>
      <c r="I7" s="255"/>
      <c r="J7" s="255"/>
      <c r="K7" s="255"/>
    </row>
    <row r="8" spans="1:11" hidden="1" x14ac:dyDescent="0.25">
      <c r="A8" s="2" t="s">
        <v>2</v>
      </c>
      <c r="B8" s="1"/>
      <c r="C8" s="1"/>
      <c r="D8" s="2"/>
      <c r="E8" s="2"/>
      <c r="F8" s="2"/>
      <c r="G8" s="2"/>
      <c r="H8" s="255"/>
      <c r="I8" s="255"/>
      <c r="J8" s="255"/>
      <c r="K8" s="255"/>
    </row>
    <row r="9" spans="1:11" hidden="1" x14ac:dyDescent="0.25">
      <c r="A9" s="2" t="s">
        <v>2</v>
      </c>
      <c r="B9" s="1"/>
      <c r="C9" s="1"/>
      <c r="D9" s="2"/>
      <c r="E9" s="2"/>
      <c r="F9" s="2"/>
      <c r="G9" s="2"/>
      <c r="H9" s="255"/>
      <c r="I9" s="255"/>
      <c r="J9" s="255"/>
      <c r="K9" s="255"/>
    </row>
    <row r="10" spans="1:11" hidden="1" x14ac:dyDescent="0.25">
      <c r="A10" s="2" t="s">
        <v>2</v>
      </c>
      <c r="B10" s="1"/>
      <c r="C10" s="1"/>
      <c r="D10" s="1"/>
      <c r="E10" s="1"/>
      <c r="F10" s="1"/>
      <c r="G10" s="1"/>
      <c r="H10" s="255"/>
      <c r="I10" s="255"/>
      <c r="J10" s="255"/>
      <c r="K10" s="255"/>
    </row>
    <row r="11" spans="1:11" hidden="1" x14ac:dyDescent="0.25"/>
    <row r="12" spans="1:11" ht="39" customHeight="1" x14ac:dyDescent="0.25">
      <c r="A12" s="256" t="s">
        <v>49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x14ac:dyDescent="0.25">
      <c r="A13" s="212" t="s">
        <v>1</v>
      </c>
      <c r="B13" s="213" t="s">
        <v>146</v>
      </c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5" customHeight="1" x14ac:dyDescent="0.25">
      <c r="A14" s="212"/>
      <c r="B14" s="213" t="s">
        <v>50</v>
      </c>
      <c r="C14" s="213"/>
      <c r="D14" s="213" t="s">
        <v>51</v>
      </c>
      <c r="E14" s="213"/>
      <c r="F14" s="212" t="s">
        <v>52</v>
      </c>
      <c r="G14" s="212"/>
      <c r="H14" s="212"/>
      <c r="I14" s="212"/>
      <c r="J14" s="212"/>
      <c r="K14" s="212"/>
    </row>
    <row r="15" spans="1:11" ht="30" x14ac:dyDescent="0.25">
      <c r="A15" s="212"/>
      <c r="B15" s="39" t="s">
        <v>53</v>
      </c>
      <c r="C15" s="39" t="s">
        <v>54</v>
      </c>
      <c r="D15" s="39" t="s">
        <v>53</v>
      </c>
      <c r="E15" s="39" t="s">
        <v>54</v>
      </c>
      <c r="F15" s="212"/>
      <c r="G15" s="212"/>
      <c r="H15" s="212"/>
      <c r="I15" s="212"/>
      <c r="J15" s="212"/>
      <c r="K15" s="212"/>
    </row>
    <row r="16" spans="1:11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13">
        <v>6</v>
      </c>
      <c r="G16" s="213"/>
      <c r="H16" s="213"/>
      <c r="I16" s="213"/>
      <c r="J16" s="213"/>
      <c r="K16" s="213"/>
    </row>
    <row r="17" spans="1:11" x14ac:dyDescent="0.25">
      <c r="A17" s="2" t="s">
        <v>2</v>
      </c>
      <c r="B17" s="1"/>
      <c r="C17" s="1"/>
      <c r="D17" s="2"/>
      <c r="E17" s="2"/>
      <c r="F17" s="213"/>
      <c r="G17" s="213"/>
      <c r="H17" s="213"/>
      <c r="I17" s="213"/>
      <c r="J17" s="213"/>
      <c r="K17" s="213"/>
    </row>
    <row r="18" spans="1:11" x14ac:dyDescent="0.25">
      <c r="A18" s="2" t="s">
        <v>2</v>
      </c>
      <c r="B18" s="1"/>
      <c r="C18" s="1"/>
      <c r="D18" s="2"/>
      <c r="E18" s="2"/>
      <c r="F18" s="213"/>
      <c r="G18" s="213"/>
      <c r="H18" s="213"/>
      <c r="I18" s="213"/>
      <c r="J18" s="213"/>
      <c r="K18" s="213"/>
    </row>
    <row r="19" spans="1:11" x14ac:dyDescent="0.25">
      <c r="A19" s="2" t="s">
        <v>2</v>
      </c>
      <c r="B19" s="1"/>
      <c r="C19" s="1"/>
      <c r="D19" s="2"/>
      <c r="E19" s="2"/>
      <c r="F19" s="213"/>
      <c r="G19" s="213"/>
      <c r="H19" s="213"/>
      <c r="I19" s="213"/>
      <c r="J19" s="213"/>
      <c r="K19" s="213"/>
    </row>
    <row r="20" spans="1:11" x14ac:dyDescent="0.25">
      <c r="A20" s="2" t="s">
        <v>2</v>
      </c>
      <c r="B20" s="1"/>
      <c r="C20" s="1"/>
      <c r="D20" s="1"/>
      <c r="E20" s="1"/>
      <c r="F20" s="213"/>
      <c r="G20" s="213"/>
      <c r="H20" s="213"/>
      <c r="I20" s="213"/>
      <c r="J20" s="213"/>
      <c r="K20" s="213"/>
    </row>
    <row r="22" spans="1:11" ht="64.5" customHeight="1" x14ac:dyDescent="0.25">
      <c r="A22" s="256" t="s">
        <v>148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x14ac:dyDescent="0.25">
      <c r="A23" s="212" t="s">
        <v>1</v>
      </c>
      <c r="B23" s="212" t="s">
        <v>55</v>
      </c>
      <c r="C23" s="217" t="s">
        <v>56</v>
      </c>
      <c r="D23" s="217"/>
      <c r="E23" s="217"/>
      <c r="F23" s="217"/>
      <c r="G23" s="217"/>
      <c r="H23" s="217" t="s">
        <v>104</v>
      </c>
      <c r="I23" s="217"/>
      <c r="J23" s="217"/>
      <c r="K23" s="261" t="s">
        <v>147</v>
      </c>
    </row>
    <row r="24" spans="1:11" ht="45" customHeight="1" x14ac:dyDescent="0.25">
      <c r="A24" s="212"/>
      <c r="B24" s="212"/>
      <c r="C24" s="212" t="s">
        <v>57</v>
      </c>
      <c r="D24" s="212" t="s">
        <v>58</v>
      </c>
      <c r="E24" s="217" t="s">
        <v>59</v>
      </c>
      <c r="F24" s="212" t="s">
        <v>60</v>
      </c>
      <c r="G24" s="212"/>
      <c r="H24" s="217" t="s">
        <v>47</v>
      </c>
      <c r="I24" s="217" t="s">
        <v>48</v>
      </c>
      <c r="J24" s="217" t="s">
        <v>59</v>
      </c>
      <c r="K24" s="262"/>
    </row>
    <row r="25" spans="1:11" ht="29.25" customHeight="1" x14ac:dyDescent="0.25">
      <c r="A25" s="212"/>
      <c r="B25" s="212"/>
      <c r="C25" s="212"/>
      <c r="D25" s="212"/>
      <c r="E25" s="217"/>
      <c r="F25" s="37" t="s">
        <v>46</v>
      </c>
      <c r="G25" s="37" t="s">
        <v>59</v>
      </c>
      <c r="H25" s="217"/>
      <c r="I25" s="217"/>
      <c r="J25" s="217"/>
      <c r="K25" s="263"/>
    </row>
    <row r="26" spans="1:11" x14ac:dyDescent="0.25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2">
        <v>8</v>
      </c>
      <c r="I26" s="2">
        <v>9</v>
      </c>
      <c r="J26" s="2">
        <v>10</v>
      </c>
      <c r="K26" s="2">
        <v>11</v>
      </c>
    </row>
    <row r="27" spans="1:11" ht="45" x14ac:dyDescent="0.25">
      <c r="A27" s="64">
        <v>1</v>
      </c>
      <c r="B27" s="41" t="s">
        <v>206</v>
      </c>
      <c r="C27" s="59">
        <f>162610+12422.3+91564400</f>
        <v>91739432.299999997</v>
      </c>
      <c r="D27" s="59">
        <f>179909.4+178270700</f>
        <v>178450609.40000001</v>
      </c>
      <c r="E27" s="62">
        <f>(D27-C27)/C27*100</f>
        <v>94.518981561214659</v>
      </c>
      <c r="F27" s="1"/>
      <c r="G27" s="1"/>
      <c r="H27" s="1"/>
      <c r="I27" s="1"/>
      <c r="J27" s="1"/>
      <c r="K27" s="1"/>
    </row>
    <row r="28" spans="1:11" ht="123" customHeight="1" x14ac:dyDescent="0.25">
      <c r="A28" s="66">
        <f>A27+1</f>
        <v>2</v>
      </c>
      <c r="B28" s="41" t="s">
        <v>222</v>
      </c>
      <c r="C28" s="59">
        <v>49385000</v>
      </c>
      <c r="D28" s="59">
        <v>75941200</v>
      </c>
      <c r="E28" s="62">
        <f>(D28-C28)/C28*100</f>
        <v>53.77381796091931</v>
      </c>
      <c r="F28" s="1"/>
      <c r="G28" s="1"/>
      <c r="H28" s="1"/>
      <c r="I28" s="1"/>
      <c r="J28" s="1"/>
      <c r="K28" s="1"/>
    </row>
    <row r="29" spans="1:11" ht="108" customHeight="1" x14ac:dyDescent="0.25">
      <c r="A29" s="66">
        <f>A28+1</f>
        <v>3</v>
      </c>
      <c r="B29" s="41" t="s">
        <v>223</v>
      </c>
      <c r="C29" s="59">
        <v>10336075.630000001</v>
      </c>
      <c r="D29" s="59">
        <v>16469300</v>
      </c>
      <c r="E29" s="62">
        <f>(D29-C29)/C29*100</f>
        <v>59.338036887023037</v>
      </c>
      <c r="F29" s="1"/>
      <c r="G29" s="1"/>
      <c r="H29" s="1"/>
      <c r="I29" s="1"/>
      <c r="J29" s="1"/>
      <c r="K29" s="1"/>
    </row>
    <row r="30" spans="1:11" ht="45" x14ac:dyDescent="0.25">
      <c r="A30" s="64">
        <f t="shared" ref="A30:A36" si="0">A29+1</f>
        <v>4</v>
      </c>
      <c r="B30" s="41" t="s">
        <v>207</v>
      </c>
      <c r="C30" s="59">
        <v>403.82</v>
      </c>
      <c r="D30" s="59">
        <v>2793.26</v>
      </c>
      <c r="E30" s="62">
        <f>(D30-C30)/C30*100</f>
        <v>591.70917735624778</v>
      </c>
      <c r="F30" s="1"/>
      <c r="G30" s="1"/>
      <c r="H30" s="1"/>
      <c r="I30" s="1"/>
      <c r="J30" s="1"/>
      <c r="K30" s="1"/>
    </row>
    <row r="31" spans="1:11" ht="60" x14ac:dyDescent="0.25">
      <c r="A31" s="64">
        <f t="shared" si="0"/>
        <v>5</v>
      </c>
      <c r="B31" s="41" t="s">
        <v>208</v>
      </c>
      <c r="C31" s="59">
        <v>6263.73</v>
      </c>
      <c r="D31" s="59">
        <v>20167.259999999998</v>
      </c>
      <c r="E31" s="62">
        <f>(D31-C31)/C31*100</f>
        <v>221.96885881096406</v>
      </c>
      <c r="F31" s="1"/>
      <c r="G31" s="1"/>
      <c r="H31" s="1"/>
      <c r="I31" s="1"/>
      <c r="J31" s="1"/>
      <c r="K31" s="1"/>
    </row>
    <row r="32" spans="1:11" ht="45" x14ac:dyDescent="0.25">
      <c r="A32" s="64">
        <f t="shared" si="0"/>
        <v>6</v>
      </c>
      <c r="B32" s="41" t="s">
        <v>209</v>
      </c>
      <c r="C32" s="59">
        <f>0</f>
        <v>0</v>
      </c>
      <c r="D32" s="59">
        <v>52886.75</v>
      </c>
      <c r="E32" s="62">
        <v>0</v>
      </c>
      <c r="F32" s="1"/>
      <c r="G32" s="1"/>
      <c r="H32" s="1"/>
      <c r="I32" s="1"/>
      <c r="J32" s="1"/>
      <c r="K32" s="1"/>
    </row>
    <row r="33" spans="1:11" ht="60" x14ac:dyDescent="0.25">
      <c r="A33" s="69">
        <f t="shared" si="0"/>
        <v>7</v>
      </c>
      <c r="B33" s="41" t="s">
        <v>308</v>
      </c>
      <c r="C33" s="59">
        <v>252881</v>
      </c>
      <c r="D33" s="59">
        <v>411630.5</v>
      </c>
      <c r="E33" s="62">
        <f>(D33-C33)/D33*100</f>
        <v>38.566019767728584</v>
      </c>
      <c r="F33" s="1"/>
      <c r="G33" s="1"/>
      <c r="H33" s="1"/>
      <c r="I33" s="1"/>
      <c r="J33" s="1"/>
      <c r="K33" s="1"/>
    </row>
    <row r="34" spans="1:11" ht="45" x14ac:dyDescent="0.25">
      <c r="A34" s="69">
        <f t="shared" si="0"/>
        <v>8</v>
      </c>
      <c r="B34" s="41" t="s">
        <v>210</v>
      </c>
      <c r="C34" s="59">
        <f>2028+11150.56</f>
        <v>13178.56</v>
      </c>
      <c r="D34" s="59">
        <f>2028+11150.56</f>
        <v>13178.56</v>
      </c>
      <c r="E34" s="62">
        <f t="shared" ref="E34:E36" si="1">(D34-C34)/C34*100</f>
        <v>0</v>
      </c>
      <c r="F34" s="1"/>
      <c r="G34" s="1"/>
      <c r="H34" s="1"/>
      <c r="I34" s="1"/>
      <c r="J34" s="1"/>
      <c r="K34" s="1"/>
    </row>
    <row r="35" spans="1:11" ht="90" hidden="1" x14ac:dyDescent="0.25">
      <c r="A35" s="64">
        <f t="shared" si="0"/>
        <v>9</v>
      </c>
      <c r="B35" s="41" t="s">
        <v>211</v>
      </c>
      <c r="C35" s="59">
        <v>0</v>
      </c>
      <c r="D35" s="59">
        <v>0</v>
      </c>
      <c r="E35" s="62" t="e">
        <f t="shared" si="1"/>
        <v>#DIV/0!</v>
      </c>
      <c r="F35" s="1"/>
      <c r="G35" s="1"/>
      <c r="H35" s="1"/>
      <c r="I35" s="1"/>
      <c r="J35" s="1"/>
      <c r="K35" s="1"/>
    </row>
    <row r="36" spans="1:11" ht="45" hidden="1" customHeight="1" x14ac:dyDescent="0.25">
      <c r="A36" s="64">
        <f t="shared" si="0"/>
        <v>10</v>
      </c>
      <c r="B36" s="41" t="s">
        <v>212</v>
      </c>
      <c r="C36" s="59">
        <v>0</v>
      </c>
      <c r="D36" s="59">
        <v>0</v>
      </c>
      <c r="E36" s="62" t="e">
        <f t="shared" si="1"/>
        <v>#DIV/0!</v>
      </c>
      <c r="F36" s="1"/>
      <c r="G36" s="1"/>
      <c r="H36" s="1"/>
      <c r="I36" s="1"/>
      <c r="J36" s="1"/>
      <c r="K36" s="1"/>
    </row>
    <row r="37" spans="1:11" x14ac:dyDescent="0.25">
      <c r="A37" s="2"/>
      <c r="B37" s="54" t="s">
        <v>187</v>
      </c>
      <c r="C37" s="59">
        <f>SUM(C27:C36)</f>
        <v>151733235.03999999</v>
      </c>
      <c r="D37" s="59">
        <f>SUM(D27:D36)</f>
        <v>271361765.72999996</v>
      </c>
      <c r="E37" s="1"/>
      <c r="F37" s="1"/>
      <c r="G37" s="1"/>
      <c r="H37" s="1"/>
      <c r="I37" s="1"/>
      <c r="J37" s="1"/>
      <c r="K37" s="1"/>
    </row>
    <row r="39" spans="1:11" ht="62.25" customHeight="1" x14ac:dyDescent="0.25">
      <c r="A39" s="256" t="s">
        <v>61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1" x14ac:dyDescent="0.25">
      <c r="A40" s="212" t="s">
        <v>1</v>
      </c>
      <c r="B40" s="212" t="s">
        <v>55</v>
      </c>
      <c r="C40" s="217" t="s">
        <v>62</v>
      </c>
      <c r="D40" s="217"/>
      <c r="E40" s="217"/>
      <c r="F40" s="217"/>
      <c r="G40" s="217"/>
      <c r="H40" s="217" t="s">
        <v>104</v>
      </c>
      <c r="I40" s="217"/>
      <c r="J40" s="217"/>
      <c r="K40" s="261" t="s">
        <v>106</v>
      </c>
    </row>
    <row r="41" spans="1:11" ht="47.25" customHeight="1" x14ac:dyDescent="0.25">
      <c r="A41" s="212"/>
      <c r="B41" s="212"/>
      <c r="C41" s="212" t="s">
        <v>57</v>
      </c>
      <c r="D41" s="212" t="s">
        <v>58</v>
      </c>
      <c r="E41" s="217" t="s">
        <v>59</v>
      </c>
      <c r="F41" s="212" t="s">
        <v>63</v>
      </c>
      <c r="G41" s="212"/>
      <c r="H41" s="217" t="s">
        <v>47</v>
      </c>
      <c r="I41" s="217" t="s">
        <v>48</v>
      </c>
      <c r="J41" s="217" t="s">
        <v>59</v>
      </c>
      <c r="K41" s="262"/>
    </row>
    <row r="42" spans="1:11" x14ac:dyDescent="0.25">
      <c r="A42" s="212"/>
      <c r="B42" s="212"/>
      <c r="C42" s="212"/>
      <c r="D42" s="212"/>
      <c r="E42" s="217"/>
      <c r="F42" s="37" t="s">
        <v>46</v>
      </c>
      <c r="G42" s="37" t="s">
        <v>59</v>
      </c>
      <c r="H42" s="217"/>
      <c r="I42" s="217"/>
      <c r="J42" s="217"/>
      <c r="K42" s="263"/>
    </row>
    <row r="43" spans="1:11" x14ac:dyDescent="0.25">
      <c r="A43" s="2">
        <v>1</v>
      </c>
      <c r="B43" s="2">
        <v>2</v>
      </c>
      <c r="C43" s="2">
        <v>3</v>
      </c>
      <c r="D43" s="2">
        <v>4</v>
      </c>
      <c r="E43" s="2">
        <v>5</v>
      </c>
      <c r="F43" s="2">
        <v>6</v>
      </c>
      <c r="G43" s="2">
        <v>7</v>
      </c>
      <c r="H43" s="2">
        <v>8</v>
      </c>
      <c r="I43" s="2">
        <v>9</v>
      </c>
      <c r="J43" s="2">
        <v>10</v>
      </c>
      <c r="K43" s="2">
        <v>11</v>
      </c>
    </row>
    <row r="44" spans="1:11" ht="45" x14ac:dyDescent="0.25">
      <c r="A44" s="2">
        <v>1</v>
      </c>
      <c r="B44" s="41" t="s">
        <v>206</v>
      </c>
      <c r="C44" s="59">
        <f>234589.97</f>
        <v>234589.97</v>
      </c>
      <c r="D44" s="59">
        <v>197423.97</v>
      </c>
      <c r="E44" s="62">
        <f t="shared" ref="E44:E54" si="2">(D44-C44)/C44*100</f>
        <v>-15.842962084014079</v>
      </c>
      <c r="F44" s="1"/>
      <c r="G44" s="1"/>
      <c r="H44" s="1"/>
      <c r="I44" s="1"/>
      <c r="J44" s="1"/>
      <c r="K44" s="1"/>
    </row>
    <row r="45" spans="1:11" ht="60" x14ac:dyDescent="0.25">
      <c r="A45" s="63">
        <f>A44+1</f>
        <v>2</v>
      </c>
      <c r="B45" s="41" t="s">
        <v>309</v>
      </c>
      <c r="C45" s="59">
        <v>80176.2</v>
      </c>
      <c r="D45" s="59">
        <v>43204</v>
      </c>
      <c r="E45" s="62">
        <f t="shared" si="2"/>
        <v>-46.113684609647251</v>
      </c>
      <c r="F45" s="1"/>
      <c r="G45" s="1"/>
      <c r="H45" s="1"/>
      <c r="I45" s="1"/>
      <c r="J45" s="1"/>
      <c r="K45" s="1"/>
    </row>
    <row r="46" spans="1:11" ht="45" x14ac:dyDescent="0.25">
      <c r="A46" s="63">
        <f t="shared" ref="A46:A50" si="3">A45+1</f>
        <v>3</v>
      </c>
      <c r="B46" s="41" t="s">
        <v>224</v>
      </c>
      <c r="C46" s="59">
        <v>19980</v>
      </c>
      <c r="D46" s="59">
        <v>18745</v>
      </c>
      <c r="E46" s="62">
        <f t="shared" si="2"/>
        <v>-6.1811811811811816</v>
      </c>
      <c r="F46" s="1"/>
      <c r="G46" s="1"/>
      <c r="H46" s="1"/>
      <c r="I46" s="1"/>
      <c r="J46" s="1"/>
      <c r="K46" s="1"/>
    </row>
    <row r="47" spans="1:11" ht="45" x14ac:dyDescent="0.25">
      <c r="A47" s="63">
        <f>A46+1</f>
        <v>4</v>
      </c>
      <c r="B47" s="41" t="s">
        <v>216</v>
      </c>
      <c r="C47" s="59">
        <v>102218.4</v>
      </c>
      <c r="D47" s="59">
        <v>122231.72</v>
      </c>
      <c r="E47" s="62">
        <f>(D47-C47)/C47*100</f>
        <v>19.578979909683589</v>
      </c>
      <c r="F47" s="1"/>
      <c r="G47" s="1"/>
      <c r="H47" s="1"/>
      <c r="I47" s="1"/>
      <c r="J47" s="1"/>
      <c r="K47" s="1"/>
    </row>
    <row r="48" spans="1:11" ht="45" hidden="1" x14ac:dyDescent="0.25">
      <c r="A48" s="65">
        <f>A47+1</f>
        <v>5</v>
      </c>
      <c r="B48" s="41" t="s">
        <v>213</v>
      </c>
      <c r="C48" s="59"/>
      <c r="D48" s="59"/>
      <c r="E48" s="62" t="e">
        <f t="shared" si="2"/>
        <v>#DIV/0!</v>
      </c>
      <c r="F48" s="1"/>
      <c r="G48" s="1"/>
      <c r="H48" s="1"/>
      <c r="I48" s="1"/>
      <c r="J48" s="1"/>
      <c r="K48" s="1"/>
    </row>
    <row r="49" spans="1:11" ht="45" customHeight="1" x14ac:dyDescent="0.25">
      <c r="A49" s="63">
        <f t="shared" si="3"/>
        <v>6</v>
      </c>
      <c r="B49" s="41" t="s">
        <v>214</v>
      </c>
      <c r="C49" s="59">
        <v>42617.55</v>
      </c>
      <c r="D49" s="59">
        <v>152019.06</v>
      </c>
      <c r="E49" s="62">
        <f t="shared" si="2"/>
        <v>256.70530098515752</v>
      </c>
      <c r="F49" s="1"/>
      <c r="G49" s="1"/>
      <c r="H49" s="1"/>
      <c r="I49" s="1"/>
      <c r="J49" s="1"/>
      <c r="K49" s="1"/>
    </row>
    <row r="50" spans="1:11" ht="60" hidden="1" x14ac:dyDescent="0.25">
      <c r="A50" s="100">
        <f t="shared" si="3"/>
        <v>7</v>
      </c>
      <c r="B50" s="41" t="s">
        <v>397</v>
      </c>
      <c r="C50" s="59">
        <v>0</v>
      </c>
      <c r="D50" s="59">
        <v>0</v>
      </c>
      <c r="E50" s="62" t="e">
        <f t="shared" ref="E50" si="4">(D50-C50)/C50*100</f>
        <v>#DIV/0!</v>
      </c>
      <c r="F50" s="1"/>
      <c r="G50" s="1"/>
      <c r="H50" s="1"/>
      <c r="I50" s="1"/>
      <c r="J50" s="1"/>
      <c r="K50" s="1"/>
    </row>
    <row r="51" spans="1:11" ht="45" hidden="1" customHeight="1" x14ac:dyDescent="0.25">
      <c r="A51" s="100"/>
      <c r="B51" s="41"/>
      <c r="C51" s="59"/>
      <c r="D51" s="59"/>
      <c r="E51" s="62"/>
      <c r="F51" s="1"/>
      <c r="G51" s="1"/>
      <c r="H51" s="1"/>
      <c r="I51" s="1"/>
      <c r="J51" s="1"/>
      <c r="K51" s="1"/>
    </row>
    <row r="52" spans="1:11" ht="45" hidden="1" customHeight="1" x14ac:dyDescent="0.25">
      <c r="A52" s="100"/>
      <c r="B52" s="41"/>
      <c r="C52" s="59"/>
      <c r="D52" s="59"/>
      <c r="E52" s="62"/>
      <c r="F52" s="1"/>
      <c r="G52" s="1"/>
      <c r="H52" s="1"/>
      <c r="I52" s="1"/>
      <c r="J52" s="1"/>
      <c r="K52" s="1"/>
    </row>
    <row r="53" spans="1:11" ht="60" x14ac:dyDescent="0.25">
      <c r="A53" s="65">
        <f>A50+1</f>
        <v>8</v>
      </c>
      <c r="B53" s="41" t="s">
        <v>398</v>
      </c>
      <c r="C53" s="59">
        <f>433630.77+91564400+59721075.63</f>
        <v>151719106.40000001</v>
      </c>
      <c r="D53" s="59">
        <f>320084.86+178270700+92410500</f>
        <v>271001284.86000001</v>
      </c>
      <c r="E53" s="62">
        <f t="shared" si="2"/>
        <v>78.620406678060945</v>
      </c>
      <c r="F53" s="1"/>
      <c r="G53" s="1"/>
      <c r="H53" s="1"/>
      <c r="I53" s="1"/>
      <c r="J53" s="1"/>
      <c r="K53" s="1"/>
    </row>
    <row r="54" spans="1:11" ht="45" hidden="1" x14ac:dyDescent="0.25">
      <c r="A54" s="65">
        <f>A53+1</f>
        <v>9</v>
      </c>
      <c r="B54" s="41" t="s">
        <v>215</v>
      </c>
      <c r="C54" s="59"/>
      <c r="D54" s="59"/>
      <c r="E54" s="62" t="e">
        <f t="shared" si="2"/>
        <v>#DIV/0!</v>
      </c>
      <c r="F54" s="1"/>
      <c r="G54" s="1"/>
      <c r="H54" s="1"/>
      <c r="I54" s="1"/>
      <c r="J54" s="1"/>
      <c r="K54" s="1"/>
    </row>
    <row r="55" spans="1:11" x14ac:dyDescent="0.25">
      <c r="A55" s="54"/>
      <c r="B55" s="54" t="s">
        <v>187</v>
      </c>
      <c r="C55" s="59">
        <f>SUM(C44:C54)</f>
        <v>152198688.52000001</v>
      </c>
      <c r="D55" s="59">
        <f>SUM(D44:D54)</f>
        <v>271534908.61000001</v>
      </c>
      <c r="E55" s="1"/>
      <c r="F55" s="1"/>
      <c r="G55" s="1"/>
      <c r="H55" s="1"/>
      <c r="I55" s="1"/>
      <c r="J55" s="1"/>
      <c r="K55" s="1"/>
    </row>
    <row r="58" spans="1:11" ht="33.75" customHeight="1" x14ac:dyDescent="0.25">
      <c r="A58" s="216" t="s">
        <v>64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</row>
    <row r="60" spans="1:11" ht="30" customHeight="1" x14ac:dyDescent="0.25">
      <c r="A60" s="3" t="s">
        <v>1</v>
      </c>
      <c r="B60" s="234" t="s">
        <v>65</v>
      </c>
      <c r="C60" s="235"/>
      <c r="D60" s="235"/>
      <c r="E60" s="235"/>
      <c r="F60" s="235"/>
      <c r="G60" s="235"/>
      <c r="H60" s="235"/>
      <c r="I60" s="236"/>
      <c r="J60" s="234" t="s">
        <v>66</v>
      </c>
      <c r="K60" s="236"/>
    </row>
    <row r="61" spans="1:11" x14ac:dyDescent="0.25">
      <c r="A61" s="2">
        <v>1</v>
      </c>
      <c r="B61" s="244" t="s">
        <v>199</v>
      </c>
      <c r="C61" s="245"/>
      <c r="D61" s="245"/>
      <c r="E61" s="245"/>
      <c r="F61" s="245"/>
      <c r="G61" s="245"/>
      <c r="H61" s="245"/>
      <c r="I61" s="246"/>
      <c r="J61" s="247">
        <v>389695.62</v>
      </c>
      <c r="K61" s="247"/>
    </row>
    <row r="62" spans="1:11" x14ac:dyDescent="0.25">
      <c r="A62" s="2">
        <v>2</v>
      </c>
      <c r="B62" s="244" t="s">
        <v>200</v>
      </c>
      <c r="C62" s="245"/>
      <c r="D62" s="245"/>
      <c r="E62" s="245"/>
      <c r="F62" s="245"/>
      <c r="G62" s="245"/>
      <c r="H62" s="245"/>
      <c r="I62" s="246"/>
      <c r="J62" s="247">
        <v>663987</v>
      </c>
      <c r="K62" s="247"/>
    </row>
    <row r="63" spans="1:11" x14ac:dyDescent="0.25">
      <c r="A63" s="2">
        <v>3</v>
      </c>
      <c r="B63" s="244" t="s">
        <v>201</v>
      </c>
      <c r="C63" s="245"/>
      <c r="D63" s="245"/>
      <c r="E63" s="245"/>
      <c r="F63" s="245"/>
      <c r="G63" s="245"/>
      <c r="H63" s="245"/>
      <c r="I63" s="246"/>
      <c r="J63" s="247">
        <v>3013032</v>
      </c>
      <c r="K63" s="247"/>
    </row>
    <row r="64" spans="1:11" x14ac:dyDescent="0.25">
      <c r="A64" s="2">
        <v>4</v>
      </c>
      <c r="B64" s="244" t="s">
        <v>202</v>
      </c>
      <c r="C64" s="245"/>
      <c r="D64" s="245"/>
      <c r="E64" s="245"/>
      <c r="F64" s="245"/>
      <c r="G64" s="245"/>
      <c r="H64" s="245"/>
      <c r="I64" s="246"/>
      <c r="J64" s="247">
        <v>1019232</v>
      </c>
      <c r="K64" s="247"/>
    </row>
    <row r="65" spans="1:11" x14ac:dyDescent="0.25">
      <c r="A65" s="54">
        <v>5</v>
      </c>
      <c r="B65" s="244" t="s">
        <v>203</v>
      </c>
      <c r="C65" s="245"/>
      <c r="D65" s="245"/>
      <c r="E65" s="245"/>
      <c r="F65" s="245"/>
      <c r="G65" s="245"/>
      <c r="H65" s="245"/>
      <c r="I65" s="246"/>
      <c r="J65" s="247">
        <v>1815500</v>
      </c>
      <c r="K65" s="247"/>
    </row>
    <row r="66" spans="1:11" x14ac:dyDescent="0.25">
      <c r="A66" s="54">
        <v>6</v>
      </c>
      <c r="B66" s="244" t="s">
        <v>204</v>
      </c>
      <c r="C66" s="245"/>
      <c r="D66" s="245"/>
      <c r="E66" s="245"/>
      <c r="F66" s="245"/>
      <c r="G66" s="245"/>
      <c r="H66" s="245"/>
      <c r="I66" s="246"/>
      <c r="J66" s="247">
        <v>820375.6</v>
      </c>
      <c r="K66" s="247"/>
    </row>
    <row r="67" spans="1:11" x14ac:dyDescent="0.25">
      <c r="A67" s="54">
        <v>7</v>
      </c>
      <c r="B67" s="244" t="s">
        <v>205</v>
      </c>
      <c r="C67" s="245"/>
      <c r="D67" s="245"/>
      <c r="E67" s="245"/>
      <c r="F67" s="245"/>
      <c r="G67" s="245"/>
      <c r="H67" s="245"/>
      <c r="I67" s="246"/>
      <c r="J67" s="247">
        <v>56198.76</v>
      </c>
      <c r="K67" s="247"/>
    </row>
    <row r="68" spans="1:11" x14ac:dyDescent="0.25">
      <c r="A68" s="57">
        <v>8</v>
      </c>
      <c r="B68" s="244" t="s">
        <v>217</v>
      </c>
      <c r="C68" s="245"/>
      <c r="D68" s="245"/>
      <c r="E68" s="245"/>
      <c r="F68" s="245"/>
      <c r="G68" s="245"/>
      <c r="H68" s="245"/>
      <c r="I68" s="246"/>
      <c r="J68" s="247">
        <v>69584.639999999999</v>
      </c>
      <c r="K68" s="247"/>
    </row>
    <row r="69" spans="1:11" x14ac:dyDescent="0.25">
      <c r="A69" s="54"/>
      <c r="B69" s="244" t="s">
        <v>187</v>
      </c>
      <c r="C69" s="245"/>
      <c r="D69" s="245"/>
      <c r="E69" s="245"/>
      <c r="F69" s="245"/>
      <c r="G69" s="245"/>
      <c r="H69" s="245"/>
      <c r="I69" s="246"/>
      <c r="J69" s="247">
        <f>SUM(J61:K68)</f>
        <v>7847605.6199999992</v>
      </c>
      <c r="K69" s="247"/>
    </row>
    <row r="70" spans="1:11" ht="9" customHeight="1" x14ac:dyDescent="0.25"/>
    <row r="71" spans="1:11" ht="30" customHeight="1" x14ac:dyDescent="0.25">
      <c r="A71" s="216" t="s">
        <v>67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3" spans="1:11" ht="75.75" customHeight="1" x14ac:dyDescent="0.25">
      <c r="A73" s="3" t="s">
        <v>1</v>
      </c>
      <c r="B73" s="3" t="s">
        <v>68</v>
      </c>
      <c r="C73" s="212" t="s">
        <v>107</v>
      </c>
      <c r="D73" s="212"/>
      <c r="E73" s="212" t="s">
        <v>108</v>
      </c>
      <c r="F73" s="212"/>
      <c r="G73" s="212" t="s">
        <v>157</v>
      </c>
      <c r="H73" s="212"/>
      <c r="I73" s="212" t="s">
        <v>109</v>
      </c>
      <c r="J73" s="212"/>
      <c r="K73" s="212"/>
    </row>
    <row r="74" spans="1:11" x14ac:dyDescent="0.25">
      <c r="A74" s="2">
        <v>1</v>
      </c>
      <c r="B74" s="2">
        <v>2</v>
      </c>
      <c r="C74" s="212">
        <v>3</v>
      </c>
      <c r="D74" s="212"/>
      <c r="E74" s="212">
        <v>4</v>
      </c>
      <c r="F74" s="212"/>
      <c r="G74" s="212">
        <v>5</v>
      </c>
      <c r="H74" s="212"/>
      <c r="I74" s="212">
        <v>6</v>
      </c>
      <c r="J74" s="212"/>
      <c r="K74" s="212"/>
    </row>
    <row r="75" spans="1:11" ht="60" x14ac:dyDescent="0.25">
      <c r="A75" s="55">
        <v>1</v>
      </c>
      <c r="B75" s="4" t="s">
        <v>188</v>
      </c>
      <c r="C75" s="212">
        <v>15000</v>
      </c>
      <c r="D75" s="212"/>
      <c r="E75" s="212">
        <v>15000</v>
      </c>
      <c r="F75" s="212"/>
      <c r="G75" s="212">
        <v>15000</v>
      </c>
      <c r="H75" s="212"/>
      <c r="I75" s="212">
        <v>15000</v>
      </c>
      <c r="J75" s="212"/>
      <c r="K75" s="212"/>
    </row>
    <row r="76" spans="1:11" ht="45" x14ac:dyDescent="0.25">
      <c r="A76" s="55">
        <v>2</v>
      </c>
      <c r="B76" s="4" t="s">
        <v>189</v>
      </c>
      <c r="C76" s="212">
        <v>18000</v>
      </c>
      <c r="D76" s="212"/>
      <c r="E76" s="212">
        <v>18000</v>
      </c>
      <c r="F76" s="212"/>
      <c r="G76" s="212">
        <v>18000</v>
      </c>
      <c r="H76" s="212"/>
      <c r="I76" s="212">
        <v>18000</v>
      </c>
      <c r="J76" s="212"/>
      <c r="K76" s="212"/>
    </row>
    <row r="77" spans="1:11" ht="60" x14ac:dyDescent="0.25">
      <c r="A77" s="55">
        <v>3</v>
      </c>
      <c r="B77" s="4" t="s">
        <v>190</v>
      </c>
      <c r="C77" s="212">
        <v>10000</v>
      </c>
      <c r="D77" s="212"/>
      <c r="E77" s="212">
        <v>10000</v>
      </c>
      <c r="F77" s="212"/>
      <c r="G77" s="212">
        <v>10000</v>
      </c>
      <c r="H77" s="212"/>
      <c r="I77" s="212">
        <v>10000</v>
      </c>
      <c r="J77" s="212"/>
      <c r="K77" s="212"/>
    </row>
    <row r="78" spans="1:11" ht="60" x14ac:dyDescent="0.25">
      <c r="A78" s="55">
        <v>4</v>
      </c>
      <c r="B78" s="4" t="s">
        <v>191</v>
      </c>
      <c r="C78" s="212">
        <v>20000</v>
      </c>
      <c r="D78" s="212"/>
      <c r="E78" s="212">
        <v>20000</v>
      </c>
      <c r="F78" s="212"/>
      <c r="G78" s="212">
        <v>20000</v>
      </c>
      <c r="H78" s="212"/>
      <c r="I78" s="212">
        <v>20000</v>
      </c>
      <c r="J78" s="212"/>
      <c r="K78" s="212"/>
    </row>
    <row r="81" spans="1:11" ht="38.25" customHeight="1" x14ac:dyDescent="0.25">
      <c r="A81" s="216" t="s">
        <v>149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</row>
    <row r="82" spans="1:11" ht="49.5" customHeight="1" x14ac:dyDescent="0.25">
      <c r="A82" s="3" t="s">
        <v>1</v>
      </c>
      <c r="B82" s="212" t="s">
        <v>68</v>
      </c>
      <c r="C82" s="212"/>
      <c r="D82" s="212"/>
      <c r="E82" s="212"/>
      <c r="F82" s="212"/>
      <c r="G82" s="212" t="s">
        <v>110</v>
      </c>
      <c r="H82" s="212"/>
      <c r="I82" s="212" t="s">
        <v>69</v>
      </c>
      <c r="J82" s="212"/>
      <c r="K82" s="212"/>
    </row>
    <row r="83" spans="1:11" x14ac:dyDescent="0.25">
      <c r="A83" s="2">
        <v>1</v>
      </c>
      <c r="B83" s="212">
        <v>2</v>
      </c>
      <c r="C83" s="212"/>
      <c r="D83" s="212"/>
      <c r="E83" s="212"/>
      <c r="F83" s="212"/>
      <c r="G83" s="212">
        <v>3</v>
      </c>
      <c r="H83" s="212"/>
      <c r="I83" s="212">
        <v>4</v>
      </c>
      <c r="J83" s="212"/>
      <c r="K83" s="212"/>
    </row>
    <row r="84" spans="1:11" ht="31.5" customHeight="1" x14ac:dyDescent="0.25">
      <c r="A84" s="55">
        <v>1</v>
      </c>
      <c r="B84" s="237" t="s">
        <v>192</v>
      </c>
      <c r="C84" s="237"/>
      <c r="D84" s="237"/>
      <c r="E84" s="237"/>
      <c r="F84" s="237"/>
      <c r="G84" s="212" t="s">
        <v>195</v>
      </c>
      <c r="H84" s="212"/>
      <c r="I84" s="243">
        <v>830</v>
      </c>
      <c r="J84" s="243"/>
      <c r="K84" s="243"/>
    </row>
    <row r="85" spans="1:11" x14ac:dyDescent="0.25">
      <c r="A85" s="55">
        <v>2</v>
      </c>
      <c r="B85" s="237" t="s">
        <v>193</v>
      </c>
      <c r="C85" s="237"/>
      <c r="D85" s="237"/>
      <c r="E85" s="237"/>
      <c r="F85" s="237"/>
      <c r="G85" s="238" t="s">
        <v>196</v>
      </c>
      <c r="H85" s="239"/>
      <c r="I85" s="243">
        <v>128</v>
      </c>
      <c r="J85" s="243"/>
      <c r="K85" s="243"/>
    </row>
    <row r="86" spans="1:11" x14ac:dyDescent="0.25">
      <c r="A86" s="55">
        <v>3</v>
      </c>
      <c r="B86" s="240" t="s">
        <v>194</v>
      </c>
      <c r="C86" s="241"/>
      <c r="D86" s="241"/>
      <c r="E86" s="241"/>
      <c r="F86" s="242"/>
      <c r="G86" s="212" t="s">
        <v>195</v>
      </c>
      <c r="H86" s="212"/>
      <c r="I86" s="243">
        <v>16</v>
      </c>
      <c r="J86" s="243"/>
      <c r="K86" s="243"/>
    </row>
    <row r="87" spans="1:11" x14ac:dyDescent="0.25">
      <c r="A87" s="55">
        <v>4</v>
      </c>
      <c r="B87" s="257" t="s">
        <v>194</v>
      </c>
      <c r="C87" s="257"/>
      <c r="D87" s="257"/>
      <c r="E87" s="257"/>
      <c r="F87" s="257"/>
      <c r="G87" s="238" t="s">
        <v>196</v>
      </c>
      <c r="H87" s="239"/>
      <c r="I87" s="258">
        <v>269</v>
      </c>
      <c r="J87" s="259"/>
      <c r="K87" s="260"/>
    </row>
    <row r="89" spans="1:11" ht="27.75" customHeight="1" x14ac:dyDescent="0.25">
      <c r="A89" s="256" t="s">
        <v>70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</row>
    <row r="90" spans="1:11" ht="33" customHeight="1" x14ac:dyDescent="0.25">
      <c r="A90" s="3" t="s">
        <v>1</v>
      </c>
      <c r="B90" s="234" t="s">
        <v>68</v>
      </c>
      <c r="C90" s="235"/>
      <c r="D90" s="235"/>
      <c r="E90" s="235"/>
      <c r="F90" s="236"/>
      <c r="G90" s="234" t="s">
        <v>71</v>
      </c>
      <c r="H90" s="236"/>
      <c r="I90" s="212" t="s">
        <v>72</v>
      </c>
      <c r="J90" s="212"/>
      <c r="K90" s="212"/>
    </row>
    <row r="91" spans="1:11" x14ac:dyDescent="0.25">
      <c r="A91" s="2">
        <v>1</v>
      </c>
      <c r="B91" s="234">
        <v>2</v>
      </c>
      <c r="C91" s="235"/>
      <c r="D91" s="235"/>
      <c r="E91" s="235"/>
      <c r="F91" s="236"/>
      <c r="G91" s="234">
        <v>3</v>
      </c>
      <c r="H91" s="236"/>
      <c r="I91" s="212">
        <v>4</v>
      </c>
      <c r="J91" s="212"/>
      <c r="K91" s="212"/>
    </row>
    <row r="92" spans="1:11" x14ac:dyDescent="0.25">
      <c r="A92" s="2" t="s">
        <v>2</v>
      </c>
      <c r="B92" s="234"/>
      <c r="C92" s="235"/>
      <c r="D92" s="235"/>
      <c r="E92" s="235"/>
      <c r="F92" s="236"/>
      <c r="G92" s="234"/>
      <c r="H92" s="236"/>
      <c r="I92" s="212"/>
      <c r="J92" s="212"/>
      <c r="K92" s="212"/>
    </row>
    <row r="93" spans="1:11" x14ac:dyDescent="0.25">
      <c r="A93" s="2" t="s">
        <v>2</v>
      </c>
      <c r="B93" s="234"/>
      <c r="C93" s="235"/>
      <c r="D93" s="235"/>
      <c r="E93" s="235"/>
      <c r="F93" s="236"/>
      <c r="G93" s="234"/>
      <c r="H93" s="236"/>
      <c r="I93" s="212"/>
      <c r="J93" s="212"/>
      <c r="K93" s="212"/>
    </row>
    <row r="94" spans="1:11" x14ac:dyDescent="0.25">
      <c r="A94" s="2" t="s">
        <v>2</v>
      </c>
      <c r="B94" s="234"/>
      <c r="C94" s="235"/>
      <c r="D94" s="235"/>
      <c r="E94" s="235"/>
      <c r="F94" s="236"/>
      <c r="G94" s="234"/>
      <c r="H94" s="236"/>
      <c r="I94" s="212"/>
      <c r="J94" s="212"/>
      <c r="K94" s="212"/>
    </row>
    <row r="95" spans="1:11" x14ac:dyDescent="0.25">
      <c r="A95" s="2" t="s">
        <v>2</v>
      </c>
      <c r="B95" s="234"/>
      <c r="C95" s="235"/>
      <c r="D95" s="235"/>
      <c r="E95" s="235"/>
      <c r="F95" s="236"/>
      <c r="G95" s="234"/>
      <c r="H95" s="236"/>
      <c r="I95" s="212"/>
      <c r="J95" s="212"/>
      <c r="K95" s="212"/>
    </row>
    <row r="97" spans="1:11" ht="31.5" customHeight="1" x14ac:dyDescent="0.25">
      <c r="A97" s="216" t="s">
        <v>76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</row>
    <row r="98" spans="1:11" ht="21" customHeight="1" x14ac:dyDescent="0.25">
      <c r="A98" s="233" t="s">
        <v>77</v>
      </c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1:11" ht="56.25" customHeight="1" x14ac:dyDescent="0.25">
      <c r="A99" s="3" t="s">
        <v>1</v>
      </c>
      <c r="B99" s="212" t="s">
        <v>5</v>
      </c>
      <c r="C99" s="212"/>
      <c r="D99" s="212"/>
      <c r="E99" s="212" t="s">
        <v>78</v>
      </c>
      <c r="F99" s="212"/>
      <c r="G99" s="212"/>
      <c r="H99" s="212" t="s">
        <v>79</v>
      </c>
      <c r="I99" s="212"/>
      <c r="J99" s="212"/>
      <c r="K99" s="212"/>
    </row>
    <row r="100" spans="1:11" x14ac:dyDescent="0.25">
      <c r="A100" s="2">
        <v>1</v>
      </c>
      <c r="B100" s="213">
        <v>2</v>
      </c>
      <c r="C100" s="213"/>
      <c r="D100" s="213"/>
      <c r="E100" s="213">
        <v>3</v>
      </c>
      <c r="F100" s="213"/>
      <c r="G100" s="213"/>
      <c r="H100" s="213">
        <v>4</v>
      </c>
      <c r="I100" s="213"/>
      <c r="J100" s="213"/>
      <c r="K100" s="213"/>
    </row>
    <row r="101" spans="1:11" x14ac:dyDescent="0.25">
      <c r="A101" s="2" t="s">
        <v>2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x14ac:dyDescent="0.25">
      <c r="A102" s="2" t="s">
        <v>2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" t="s">
        <v>2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" t="s">
        <v>2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ht="15.75" x14ac:dyDescent="0.25">
      <c r="A105" s="5"/>
      <c r="B105" s="5"/>
      <c r="C105" s="5"/>
      <c r="D105" s="5"/>
    </row>
    <row r="106" spans="1:11" ht="15.75" x14ac:dyDescent="0.25">
      <c r="A106" s="5"/>
      <c r="B106" s="5"/>
      <c r="C106" s="5"/>
      <c r="D106" s="5"/>
    </row>
    <row r="107" spans="1:11" ht="33.75" customHeight="1" x14ac:dyDescent="0.25">
      <c r="A107" s="216" t="s">
        <v>82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</row>
    <row r="108" spans="1:11" ht="18.75" customHeight="1" x14ac:dyDescent="0.25">
      <c r="A108" s="232" t="s">
        <v>77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</row>
    <row r="109" spans="1:11" ht="36" customHeight="1" x14ac:dyDescent="0.25">
      <c r="A109" s="3" t="s">
        <v>1</v>
      </c>
      <c r="B109" s="212" t="s">
        <v>5</v>
      </c>
      <c r="C109" s="212"/>
      <c r="D109" s="212"/>
      <c r="E109" s="212" t="s">
        <v>83</v>
      </c>
      <c r="F109" s="212"/>
      <c r="G109" s="212"/>
      <c r="H109" s="212" t="s">
        <v>84</v>
      </c>
      <c r="I109" s="212"/>
      <c r="J109" s="212"/>
      <c r="K109" s="212"/>
    </row>
    <row r="110" spans="1:11" x14ac:dyDescent="0.25">
      <c r="A110" s="2">
        <v>1</v>
      </c>
      <c r="B110" s="213">
        <v>2</v>
      </c>
      <c r="C110" s="213"/>
      <c r="D110" s="213"/>
      <c r="E110" s="213">
        <v>3</v>
      </c>
      <c r="F110" s="213"/>
      <c r="G110" s="213"/>
      <c r="H110" s="213">
        <v>4</v>
      </c>
      <c r="I110" s="213"/>
      <c r="J110" s="213"/>
      <c r="K110" s="213"/>
    </row>
    <row r="111" spans="1:11" x14ac:dyDescent="0.25">
      <c r="A111" s="2" t="s">
        <v>2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" t="s">
        <v>2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" t="s">
        <v>2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x14ac:dyDescent="0.25">
      <c r="A114" s="2" t="s">
        <v>2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  <row r="117" spans="1:11" ht="36.75" customHeight="1" x14ac:dyDescent="0.25">
      <c r="A117" s="216" t="s">
        <v>85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</row>
    <row r="118" spans="1:11" ht="21.75" customHeight="1" x14ac:dyDescent="0.25">
      <c r="A118" s="231" t="s">
        <v>74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1:11" x14ac:dyDescent="0.25">
      <c r="A119" s="218" t="s">
        <v>151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20"/>
    </row>
    <row r="120" spans="1:11" ht="21.75" customHeight="1" x14ac:dyDescent="0.25"/>
    <row r="121" spans="1:11" ht="90" customHeight="1" x14ac:dyDescent="0.25">
      <c r="A121" s="230" t="s">
        <v>150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77">
    <mergeCell ref="J67:K67"/>
    <mergeCell ref="B69:I69"/>
    <mergeCell ref="J69:K69"/>
    <mergeCell ref="A4:A5"/>
    <mergeCell ref="B4:C4"/>
    <mergeCell ref="D4:E4"/>
    <mergeCell ref="F4:G4"/>
    <mergeCell ref="F24:G24"/>
    <mergeCell ref="H24:H25"/>
    <mergeCell ref="A22:K22"/>
    <mergeCell ref="F16:K16"/>
    <mergeCell ref="F17:K17"/>
    <mergeCell ref="F18:K18"/>
    <mergeCell ref="F19:K19"/>
    <mergeCell ref="A13:A15"/>
    <mergeCell ref="B14:C14"/>
    <mergeCell ref="D14:E14"/>
    <mergeCell ref="F20:K20"/>
    <mergeCell ref="F41:G41"/>
    <mergeCell ref="J62:K62"/>
    <mergeCell ref="E41:E42"/>
    <mergeCell ref="I77:K77"/>
    <mergeCell ref="C77:D77"/>
    <mergeCell ref="E77:F77"/>
    <mergeCell ref="G77:H77"/>
    <mergeCell ref="H41:H42"/>
    <mergeCell ref="I41:I42"/>
    <mergeCell ref="J41:J42"/>
    <mergeCell ref="A58:K58"/>
    <mergeCell ref="I24:I25"/>
    <mergeCell ref="J24:J25"/>
    <mergeCell ref="A39:K39"/>
    <mergeCell ref="A40:A42"/>
    <mergeCell ref="B40:B42"/>
    <mergeCell ref="C40:G40"/>
    <mergeCell ref="H40:J40"/>
    <mergeCell ref="K40:K42"/>
    <mergeCell ref="C41:C42"/>
    <mergeCell ref="D41:D42"/>
    <mergeCell ref="A23:A25"/>
    <mergeCell ref="B23:B25"/>
    <mergeCell ref="C23:G23"/>
    <mergeCell ref="H23:J23"/>
    <mergeCell ref="K23:K25"/>
    <mergeCell ref="C24:C25"/>
    <mergeCell ref="A89:K89"/>
    <mergeCell ref="B90:F90"/>
    <mergeCell ref="G90:H90"/>
    <mergeCell ref="H8:K8"/>
    <mergeCell ref="H9:K9"/>
    <mergeCell ref="H10:K10"/>
    <mergeCell ref="A12:K12"/>
    <mergeCell ref="B87:F87"/>
    <mergeCell ref="G87:H87"/>
    <mergeCell ref="I87:K87"/>
    <mergeCell ref="B83:F83"/>
    <mergeCell ref="G83:H83"/>
    <mergeCell ref="B84:F84"/>
    <mergeCell ref="G84:H84"/>
    <mergeCell ref="I83:K83"/>
    <mergeCell ref="I84:K84"/>
    <mergeCell ref="C78:D78"/>
    <mergeCell ref="E78:F78"/>
    <mergeCell ref="G78:H78"/>
    <mergeCell ref="A81:K81"/>
    <mergeCell ref="B82:F82"/>
    <mergeCell ref="G82:H82"/>
    <mergeCell ref="I78:K78"/>
    <mergeCell ref="I82:K82"/>
    <mergeCell ref="I74:K74"/>
    <mergeCell ref="I75:K75"/>
    <mergeCell ref="I76:K76"/>
    <mergeCell ref="A1:K1"/>
    <mergeCell ref="A3:K3"/>
    <mergeCell ref="H4:K5"/>
    <mergeCell ref="H6:K6"/>
    <mergeCell ref="H7:K7"/>
    <mergeCell ref="B64:I64"/>
    <mergeCell ref="J64:K64"/>
    <mergeCell ref="A71:K71"/>
    <mergeCell ref="C73:D73"/>
    <mergeCell ref="E73:F73"/>
    <mergeCell ref="G73:H73"/>
    <mergeCell ref="I73:K73"/>
    <mergeCell ref="B68:I68"/>
    <mergeCell ref="J68:K68"/>
    <mergeCell ref="D24:D25"/>
    <mergeCell ref="E24:E25"/>
    <mergeCell ref="B65:I65"/>
    <mergeCell ref="J65:K65"/>
    <mergeCell ref="B66:I66"/>
    <mergeCell ref="J66:K66"/>
    <mergeCell ref="B67:I67"/>
    <mergeCell ref="B85:F85"/>
    <mergeCell ref="G85:H85"/>
    <mergeCell ref="B86:F86"/>
    <mergeCell ref="G86:H86"/>
    <mergeCell ref="I85:K85"/>
    <mergeCell ref="I86:K86"/>
    <mergeCell ref="B13:K13"/>
    <mergeCell ref="F14:K15"/>
    <mergeCell ref="C76:D76"/>
    <mergeCell ref="E76:F76"/>
    <mergeCell ref="G76:H76"/>
    <mergeCell ref="C74:D74"/>
    <mergeCell ref="E74:F74"/>
    <mergeCell ref="G74:H74"/>
    <mergeCell ref="C75:D75"/>
    <mergeCell ref="E75:F75"/>
    <mergeCell ref="G75:H75"/>
    <mergeCell ref="B63:I63"/>
    <mergeCell ref="J63:K63"/>
    <mergeCell ref="B60:I60"/>
    <mergeCell ref="J60:K60"/>
    <mergeCell ref="B61:I61"/>
    <mergeCell ref="J61:K61"/>
    <mergeCell ref="B62:I62"/>
    <mergeCell ref="A97:K97"/>
    <mergeCell ref="A98:K98"/>
    <mergeCell ref="E99:G99"/>
    <mergeCell ref="E100:G100"/>
    <mergeCell ref="H99:K99"/>
    <mergeCell ref="H100:K100"/>
    <mergeCell ref="B99:D99"/>
    <mergeCell ref="B100:D100"/>
    <mergeCell ref="I90:K90"/>
    <mergeCell ref="B91:F91"/>
    <mergeCell ref="G91:H91"/>
    <mergeCell ref="I91:K91"/>
    <mergeCell ref="B94:F94"/>
    <mergeCell ref="G94:H94"/>
    <mergeCell ref="I94:K94"/>
    <mergeCell ref="B95:F95"/>
    <mergeCell ref="G95:H95"/>
    <mergeCell ref="I95:K95"/>
    <mergeCell ref="B92:F92"/>
    <mergeCell ref="G92:H92"/>
    <mergeCell ref="I92:K92"/>
    <mergeCell ref="B93:F93"/>
    <mergeCell ref="G93:H93"/>
    <mergeCell ref="I93:K93"/>
    <mergeCell ref="E102:G102"/>
    <mergeCell ref="E103:G103"/>
    <mergeCell ref="E104:G104"/>
    <mergeCell ref="H101:K101"/>
    <mergeCell ref="H102:K102"/>
    <mergeCell ref="H103:K103"/>
    <mergeCell ref="H104:K104"/>
    <mergeCell ref="A108:K108"/>
    <mergeCell ref="A107:K107"/>
    <mergeCell ref="B101:D101"/>
    <mergeCell ref="B102:D102"/>
    <mergeCell ref="B103:D103"/>
    <mergeCell ref="B104:D104"/>
    <mergeCell ref="E101:G101"/>
    <mergeCell ref="A119:K119"/>
    <mergeCell ref="A121:K121"/>
    <mergeCell ref="B113:D113"/>
    <mergeCell ref="B114:D114"/>
    <mergeCell ref="E109:G109"/>
    <mergeCell ref="E110:G110"/>
    <mergeCell ref="E111:G111"/>
    <mergeCell ref="E112:G112"/>
    <mergeCell ref="E113:G113"/>
    <mergeCell ref="E114:G114"/>
    <mergeCell ref="A118:K118"/>
    <mergeCell ref="B109:D109"/>
    <mergeCell ref="B110:D110"/>
    <mergeCell ref="B111:D111"/>
    <mergeCell ref="B112:D112"/>
    <mergeCell ref="H109:K109"/>
    <mergeCell ref="H110:K110"/>
    <mergeCell ref="H111:K111"/>
    <mergeCell ref="H112:K112"/>
    <mergeCell ref="H113:K113"/>
    <mergeCell ref="H114:K114"/>
    <mergeCell ref="A117:K117"/>
  </mergeCells>
  <pageMargins left="0.7" right="0.7" top="0.75" bottom="0.75" header="0.3" footer="0.3"/>
  <pageSetup paperSize="9" scale="83" orientation="landscape" r:id="rId1"/>
  <rowBreaks count="6" manualBreakCount="6">
    <brk id="38" max="16383" man="1"/>
    <brk id="57" max="16383" man="1"/>
    <brk id="69" max="16383" man="1"/>
    <brk id="88" max="16383" man="1"/>
    <brk id="106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19" workbookViewId="0">
      <selection sqref="A1:H1"/>
    </sheetView>
  </sheetViews>
  <sheetFormatPr defaultRowHeight="15" x14ac:dyDescent="0.25"/>
  <cols>
    <col min="1" max="1" width="6.28515625" style="106" customWidth="1"/>
    <col min="2" max="2" width="30.5703125" style="106" customWidth="1"/>
    <col min="3" max="3" width="16.42578125" style="106" customWidth="1"/>
    <col min="4" max="4" width="33" style="106" customWidth="1"/>
    <col min="5" max="7" width="16.140625" style="106" customWidth="1"/>
    <col min="8" max="8" width="14.7109375" style="106" customWidth="1"/>
    <col min="9" max="256" width="9.140625" style="106"/>
    <col min="257" max="257" width="6.28515625" style="106" customWidth="1"/>
    <col min="258" max="258" width="30.5703125" style="106" customWidth="1"/>
    <col min="259" max="259" width="16.42578125" style="106" customWidth="1"/>
    <col min="260" max="260" width="33" style="106" customWidth="1"/>
    <col min="261" max="263" width="16.140625" style="106" customWidth="1"/>
    <col min="264" max="264" width="14.7109375" style="106" customWidth="1"/>
    <col min="265" max="512" width="9.140625" style="106"/>
    <col min="513" max="513" width="6.28515625" style="106" customWidth="1"/>
    <col min="514" max="514" width="30.5703125" style="106" customWidth="1"/>
    <col min="515" max="515" width="16.42578125" style="106" customWidth="1"/>
    <col min="516" max="516" width="33" style="106" customWidth="1"/>
    <col min="517" max="519" width="16.140625" style="106" customWidth="1"/>
    <col min="520" max="520" width="14.7109375" style="106" customWidth="1"/>
    <col min="521" max="768" width="9.140625" style="106"/>
    <col min="769" max="769" width="6.28515625" style="106" customWidth="1"/>
    <col min="770" max="770" width="30.5703125" style="106" customWidth="1"/>
    <col min="771" max="771" width="16.42578125" style="106" customWidth="1"/>
    <col min="772" max="772" width="33" style="106" customWidth="1"/>
    <col min="773" max="775" width="16.140625" style="106" customWidth="1"/>
    <col min="776" max="776" width="14.7109375" style="106" customWidth="1"/>
    <col min="777" max="1024" width="9.140625" style="106"/>
    <col min="1025" max="1025" width="6.28515625" style="106" customWidth="1"/>
    <col min="1026" max="1026" width="30.5703125" style="106" customWidth="1"/>
    <col min="1027" max="1027" width="16.42578125" style="106" customWidth="1"/>
    <col min="1028" max="1028" width="33" style="106" customWidth="1"/>
    <col min="1029" max="1031" width="16.140625" style="106" customWidth="1"/>
    <col min="1032" max="1032" width="14.7109375" style="106" customWidth="1"/>
    <col min="1033" max="1280" width="9.140625" style="106"/>
    <col min="1281" max="1281" width="6.28515625" style="106" customWidth="1"/>
    <col min="1282" max="1282" width="30.5703125" style="106" customWidth="1"/>
    <col min="1283" max="1283" width="16.42578125" style="106" customWidth="1"/>
    <col min="1284" max="1284" width="33" style="106" customWidth="1"/>
    <col min="1285" max="1287" width="16.140625" style="106" customWidth="1"/>
    <col min="1288" max="1288" width="14.7109375" style="106" customWidth="1"/>
    <col min="1289" max="1536" width="9.140625" style="106"/>
    <col min="1537" max="1537" width="6.28515625" style="106" customWidth="1"/>
    <col min="1538" max="1538" width="30.5703125" style="106" customWidth="1"/>
    <col min="1539" max="1539" width="16.42578125" style="106" customWidth="1"/>
    <col min="1540" max="1540" width="33" style="106" customWidth="1"/>
    <col min="1541" max="1543" width="16.140625" style="106" customWidth="1"/>
    <col min="1544" max="1544" width="14.7109375" style="106" customWidth="1"/>
    <col min="1545" max="1792" width="9.140625" style="106"/>
    <col min="1793" max="1793" width="6.28515625" style="106" customWidth="1"/>
    <col min="1794" max="1794" width="30.5703125" style="106" customWidth="1"/>
    <col min="1795" max="1795" width="16.42578125" style="106" customWidth="1"/>
    <col min="1796" max="1796" width="33" style="106" customWidth="1"/>
    <col min="1797" max="1799" width="16.140625" style="106" customWidth="1"/>
    <col min="1800" max="1800" width="14.7109375" style="106" customWidth="1"/>
    <col min="1801" max="2048" width="9.140625" style="106"/>
    <col min="2049" max="2049" width="6.28515625" style="106" customWidth="1"/>
    <col min="2050" max="2050" width="30.5703125" style="106" customWidth="1"/>
    <col min="2051" max="2051" width="16.42578125" style="106" customWidth="1"/>
    <col min="2052" max="2052" width="33" style="106" customWidth="1"/>
    <col min="2053" max="2055" width="16.140625" style="106" customWidth="1"/>
    <col min="2056" max="2056" width="14.7109375" style="106" customWidth="1"/>
    <col min="2057" max="2304" width="9.140625" style="106"/>
    <col min="2305" max="2305" width="6.28515625" style="106" customWidth="1"/>
    <col min="2306" max="2306" width="30.5703125" style="106" customWidth="1"/>
    <col min="2307" max="2307" width="16.42578125" style="106" customWidth="1"/>
    <col min="2308" max="2308" width="33" style="106" customWidth="1"/>
    <col min="2309" max="2311" width="16.140625" style="106" customWidth="1"/>
    <col min="2312" max="2312" width="14.7109375" style="106" customWidth="1"/>
    <col min="2313" max="2560" width="9.140625" style="106"/>
    <col min="2561" max="2561" width="6.28515625" style="106" customWidth="1"/>
    <col min="2562" max="2562" width="30.5703125" style="106" customWidth="1"/>
    <col min="2563" max="2563" width="16.42578125" style="106" customWidth="1"/>
    <col min="2564" max="2564" width="33" style="106" customWidth="1"/>
    <col min="2565" max="2567" width="16.140625" style="106" customWidth="1"/>
    <col min="2568" max="2568" width="14.7109375" style="106" customWidth="1"/>
    <col min="2569" max="2816" width="9.140625" style="106"/>
    <col min="2817" max="2817" width="6.28515625" style="106" customWidth="1"/>
    <col min="2818" max="2818" width="30.5703125" style="106" customWidth="1"/>
    <col min="2819" max="2819" width="16.42578125" style="106" customWidth="1"/>
    <col min="2820" max="2820" width="33" style="106" customWidth="1"/>
    <col min="2821" max="2823" width="16.140625" style="106" customWidth="1"/>
    <col min="2824" max="2824" width="14.7109375" style="106" customWidth="1"/>
    <col min="2825" max="3072" width="9.140625" style="106"/>
    <col min="3073" max="3073" width="6.28515625" style="106" customWidth="1"/>
    <col min="3074" max="3074" width="30.5703125" style="106" customWidth="1"/>
    <col min="3075" max="3075" width="16.42578125" style="106" customWidth="1"/>
    <col min="3076" max="3076" width="33" style="106" customWidth="1"/>
    <col min="3077" max="3079" width="16.140625" style="106" customWidth="1"/>
    <col min="3080" max="3080" width="14.7109375" style="106" customWidth="1"/>
    <col min="3081" max="3328" width="9.140625" style="106"/>
    <col min="3329" max="3329" width="6.28515625" style="106" customWidth="1"/>
    <col min="3330" max="3330" width="30.5703125" style="106" customWidth="1"/>
    <col min="3331" max="3331" width="16.42578125" style="106" customWidth="1"/>
    <col min="3332" max="3332" width="33" style="106" customWidth="1"/>
    <col min="3333" max="3335" width="16.140625" style="106" customWidth="1"/>
    <col min="3336" max="3336" width="14.7109375" style="106" customWidth="1"/>
    <col min="3337" max="3584" width="9.140625" style="106"/>
    <col min="3585" max="3585" width="6.28515625" style="106" customWidth="1"/>
    <col min="3586" max="3586" width="30.5703125" style="106" customWidth="1"/>
    <col min="3587" max="3587" width="16.42578125" style="106" customWidth="1"/>
    <col min="3588" max="3588" width="33" style="106" customWidth="1"/>
    <col min="3589" max="3591" width="16.140625" style="106" customWidth="1"/>
    <col min="3592" max="3592" width="14.7109375" style="106" customWidth="1"/>
    <col min="3593" max="3840" width="9.140625" style="106"/>
    <col min="3841" max="3841" width="6.28515625" style="106" customWidth="1"/>
    <col min="3842" max="3842" width="30.5703125" style="106" customWidth="1"/>
    <col min="3843" max="3843" width="16.42578125" style="106" customWidth="1"/>
    <col min="3844" max="3844" width="33" style="106" customWidth="1"/>
    <col min="3845" max="3847" width="16.140625" style="106" customWidth="1"/>
    <col min="3848" max="3848" width="14.7109375" style="106" customWidth="1"/>
    <col min="3849" max="4096" width="9.140625" style="106"/>
    <col min="4097" max="4097" width="6.28515625" style="106" customWidth="1"/>
    <col min="4098" max="4098" width="30.5703125" style="106" customWidth="1"/>
    <col min="4099" max="4099" width="16.42578125" style="106" customWidth="1"/>
    <col min="4100" max="4100" width="33" style="106" customWidth="1"/>
    <col min="4101" max="4103" width="16.140625" style="106" customWidth="1"/>
    <col min="4104" max="4104" width="14.7109375" style="106" customWidth="1"/>
    <col min="4105" max="4352" width="9.140625" style="106"/>
    <col min="4353" max="4353" width="6.28515625" style="106" customWidth="1"/>
    <col min="4354" max="4354" width="30.5703125" style="106" customWidth="1"/>
    <col min="4355" max="4355" width="16.42578125" style="106" customWidth="1"/>
    <col min="4356" max="4356" width="33" style="106" customWidth="1"/>
    <col min="4357" max="4359" width="16.140625" style="106" customWidth="1"/>
    <col min="4360" max="4360" width="14.7109375" style="106" customWidth="1"/>
    <col min="4361" max="4608" width="9.140625" style="106"/>
    <col min="4609" max="4609" width="6.28515625" style="106" customWidth="1"/>
    <col min="4610" max="4610" width="30.5703125" style="106" customWidth="1"/>
    <col min="4611" max="4611" width="16.42578125" style="106" customWidth="1"/>
    <col min="4612" max="4612" width="33" style="106" customWidth="1"/>
    <col min="4613" max="4615" width="16.140625" style="106" customWidth="1"/>
    <col min="4616" max="4616" width="14.7109375" style="106" customWidth="1"/>
    <col min="4617" max="4864" width="9.140625" style="106"/>
    <col min="4865" max="4865" width="6.28515625" style="106" customWidth="1"/>
    <col min="4866" max="4866" width="30.5703125" style="106" customWidth="1"/>
    <col min="4867" max="4867" width="16.42578125" style="106" customWidth="1"/>
    <col min="4868" max="4868" width="33" style="106" customWidth="1"/>
    <col min="4869" max="4871" width="16.140625" style="106" customWidth="1"/>
    <col min="4872" max="4872" width="14.7109375" style="106" customWidth="1"/>
    <col min="4873" max="5120" width="9.140625" style="106"/>
    <col min="5121" max="5121" width="6.28515625" style="106" customWidth="1"/>
    <col min="5122" max="5122" width="30.5703125" style="106" customWidth="1"/>
    <col min="5123" max="5123" width="16.42578125" style="106" customWidth="1"/>
    <col min="5124" max="5124" width="33" style="106" customWidth="1"/>
    <col min="5125" max="5127" width="16.140625" style="106" customWidth="1"/>
    <col min="5128" max="5128" width="14.7109375" style="106" customWidth="1"/>
    <col min="5129" max="5376" width="9.140625" style="106"/>
    <col min="5377" max="5377" width="6.28515625" style="106" customWidth="1"/>
    <col min="5378" max="5378" width="30.5703125" style="106" customWidth="1"/>
    <col min="5379" max="5379" width="16.42578125" style="106" customWidth="1"/>
    <col min="5380" max="5380" width="33" style="106" customWidth="1"/>
    <col min="5381" max="5383" width="16.140625" style="106" customWidth="1"/>
    <col min="5384" max="5384" width="14.7109375" style="106" customWidth="1"/>
    <col min="5385" max="5632" width="9.140625" style="106"/>
    <col min="5633" max="5633" width="6.28515625" style="106" customWidth="1"/>
    <col min="5634" max="5634" width="30.5703125" style="106" customWidth="1"/>
    <col min="5635" max="5635" width="16.42578125" style="106" customWidth="1"/>
    <col min="5636" max="5636" width="33" style="106" customWidth="1"/>
    <col min="5637" max="5639" width="16.140625" style="106" customWidth="1"/>
    <col min="5640" max="5640" width="14.7109375" style="106" customWidth="1"/>
    <col min="5641" max="5888" width="9.140625" style="106"/>
    <col min="5889" max="5889" width="6.28515625" style="106" customWidth="1"/>
    <col min="5890" max="5890" width="30.5703125" style="106" customWidth="1"/>
    <col min="5891" max="5891" width="16.42578125" style="106" customWidth="1"/>
    <col min="5892" max="5892" width="33" style="106" customWidth="1"/>
    <col min="5893" max="5895" width="16.140625" style="106" customWidth="1"/>
    <col min="5896" max="5896" width="14.7109375" style="106" customWidth="1"/>
    <col min="5897" max="6144" width="9.140625" style="106"/>
    <col min="6145" max="6145" width="6.28515625" style="106" customWidth="1"/>
    <col min="6146" max="6146" width="30.5703125" style="106" customWidth="1"/>
    <col min="6147" max="6147" width="16.42578125" style="106" customWidth="1"/>
    <col min="6148" max="6148" width="33" style="106" customWidth="1"/>
    <col min="6149" max="6151" width="16.140625" style="106" customWidth="1"/>
    <col min="6152" max="6152" width="14.7109375" style="106" customWidth="1"/>
    <col min="6153" max="6400" width="9.140625" style="106"/>
    <col min="6401" max="6401" width="6.28515625" style="106" customWidth="1"/>
    <col min="6402" max="6402" width="30.5703125" style="106" customWidth="1"/>
    <col min="6403" max="6403" width="16.42578125" style="106" customWidth="1"/>
    <col min="6404" max="6404" width="33" style="106" customWidth="1"/>
    <col min="6405" max="6407" width="16.140625" style="106" customWidth="1"/>
    <col min="6408" max="6408" width="14.7109375" style="106" customWidth="1"/>
    <col min="6409" max="6656" width="9.140625" style="106"/>
    <col min="6657" max="6657" width="6.28515625" style="106" customWidth="1"/>
    <col min="6658" max="6658" width="30.5703125" style="106" customWidth="1"/>
    <col min="6659" max="6659" width="16.42578125" style="106" customWidth="1"/>
    <col min="6660" max="6660" width="33" style="106" customWidth="1"/>
    <col min="6661" max="6663" width="16.140625" style="106" customWidth="1"/>
    <col min="6664" max="6664" width="14.7109375" style="106" customWidth="1"/>
    <col min="6665" max="6912" width="9.140625" style="106"/>
    <col min="6913" max="6913" width="6.28515625" style="106" customWidth="1"/>
    <col min="6914" max="6914" width="30.5703125" style="106" customWidth="1"/>
    <col min="6915" max="6915" width="16.42578125" style="106" customWidth="1"/>
    <col min="6916" max="6916" width="33" style="106" customWidth="1"/>
    <col min="6917" max="6919" width="16.140625" style="106" customWidth="1"/>
    <col min="6920" max="6920" width="14.7109375" style="106" customWidth="1"/>
    <col min="6921" max="7168" width="9.140625" style="106"/>
    <col min="7169" max="7169" width="6.28515625" style="106" customWidth="1"/>
    <col min="7170" max="7170" width="30.5703125" style="106" customWidth="1"/>
    <col min="7171" max="7171" width="16.42578125" style="106" customWidth="1"/>
    <col min="7172" max="7172" width="33" style="106" customWidth="1"/>
    <col min="7173" max="7175" width="16.140625" style="106" customWidth="1"/>
    <col min="7176" max="7176" width="14.7109375" style="106" customWidth="1"/>
    <col min="7177" max="7424" width="9.140625" style="106"/>
    <col min="7425" max="7425" width="6.28515625" style="106" customWidth="1"/>
    <col min="7426" max="7426" width="30.5703125" style="106" customWidth="1"/>
    <col min="7427" max="7427" width="16.42578125" style="106" customWidth="1"/>
    <col min="7428" max="7428" width="33" style="106" customWidth="1"/>
    <col min="7429" max="7431" width="16.140625" style="106" customWidth="1"/>
    <col min="7432" max="7432" width="14.7109375" style="106" customWidth="1"/>
    <col min="7433" max="7680" width="9.140625" style="106"/>
    <col min="7681" max="7681" width="6.28515625" style="106" customWidth="1"/>
    <col min="7682" max="7682" width="30.5703125" style="106" customWidth="1"/>
    <col min="7683" max="7683" width="16.42578125" style="106" customWidth="1"/>
    <col min="7684" max="7684" width="33" style="106" customWidth="1"/>
    <col min="7685" max="7687" width="16.140625" style="106" customWidth="1"/>
    <col min="7688" max="7688" width="14.7109375" style="106" customWidth="1"/>
    <col min="7689" max="7936" width="9.140625" style="106"/>
    <col min="7937" max="7937" width="6.28515625" style="106" customWidth="1"/>
    <col min="7938" max="7938" width="30.5703125" style="106" customWidth="1"/>
    <col min="7939" max="7939" width="16.42578125" style="106" customWidth="1"/>
    <col min="7940" max="7940" width="33" style="106" customWidth="1"/>
    <col min="7941" max="7943" width="16.140625" style="106" customWidth="1"/>
    <col min="7944" max="7944" width="14.7109375" style="106" customWidth="1"/>
    <col min="7945" max="8192" width="9.140625" style="106"/>
    <col min="8193" max="8193" width="6.28515625" style="106" customWidth="1"/>
    <col min="8194" max="8194" width="30.5703125" style="106" customWidth="1"/>
    <col min="8195" max="8195" width="16.42578125" style="106" customWidth="1"/>
    <col min="8196" max="8196" width="33" style="106" customWidth="1"/>
    <col min="8197" max="8199" width="16.140625" style="106" customWidth="1"/>
    <col min="8200" max="8200" width="14.7109375" style="106" customWidth="1"/>
    <col min="8201" max="8448" width="9.140625" style="106"/>
    <col min="8449" max="8449" width="6.28515625" style="106" customWidth="1"/>
    <col min="8450" max="8450" width="30.5703125" style="106" customWidth="1"/>
    <col min="8451" max="8451" width="16.42578125" style="106" customWidth="1"/>
    <col min="8452" max="8452" width="33" style="106" customWidth="1"/>
    <col min="8453" max="8455" width="16.140625" style="106" customWidth="1"/>
    <col min="8456" max="8456" width="14.7109375" style="106" customWidth="1"/>
    <col min="8457" max="8704" width="9.140625" style="106"/>
    <col min="8705" max="8705" width="6.28515625" style="106" customWidth="1"/>
    <col min="8706" max="8706" width="30.5703125" style="106" customWidth="1"/>
    <col min="8707" max="8707" width="16.42578125" style="106" customWidth="1"/>
    <col min="8708" max="8708" width="33" style="106" customWidth="1"/>
    <col min="8709" max="8711" width="16.140625" style="106" customWidth="1"/>
    <col min="8712" max="8712" width="14.7109375" style="106" customWidth="1"/>
    <col min="8713" max="8960" width="9.140625" style="106"/>
    <col min="8961" max="8961" width="6.28515625" style="106" customWidth="1"/>
    <col min="8962" max="8962" width="30.5703125" style="106" customWidth="1"/>
    <col min="8963" max="8963" width="16.42578125" style="106" customWidth="1"/>
    <col min="8964" max="8964" width="33" style="106" customWidth="1"/>
    <col min="8965" max="8967" width="16.140625" style="106" customWidth="1"/>
    <col min="8968" max="8968" width="14.7109375" style="106" customWidth="1"/>
    <col min="8969" max="9216" width="9.140625" style="106"/>
    <col min="9217" max="9217" width="6.28515625" style="106" customWidth="1"/>
    <col min="9218" max="9218" width="30.5703125" style="106" customWidth="1"/>
    <col min="9219" max="9219" width="16.42578125" style="106" customWidth="1"/>
    <col min="9220" max="9220" width="33" style="106" customWidth="1"/>
    <col min="9221" max="9223" width="16.140625" style="106" customWidth="1"/>
    <col min="9224" max="9224" width="14.7109375" style="106" customWidth="1"/>
    <col min="9225" max="9472" width="9.140625" style="106"/>
    <col min="9473" max="9473" width="6.28515625" style="106" customWidth="1"/>
    <col min="9474" max="9474" width="30.5703125" style="106" customWidth="1"/>
    <col min="9475" max="9475" width="16.42578125" style="106" customWidth="1"/>
    <col min="9476" max="9476" width="33" style="106" customWidth="1"/>
    <col min="9477" max="9479" width="16.140625" style="106" customWidth="1"/>
    <col min="9480" max="9480" width="14.7109375" style="106" customWidth="1"/>
    <col min="9481" max="9728" width="9.140625" style="106"/>
    <col min="9729" max="9729" width="6.28515625" style="106" customWidth="1"/>
    <col min="9730" max="9730" width="30.5703125" style="106" customWidth="1"/>
    <col min="9731" max="9731" width="16.42578125" style="106" customWidth="1"/>
    <col min="9732" max="9732" width="33" style="106" customWidth="1"/>
    <col min="9733" max="9735" width="16.140625" style="106" customWidth="1"/>
    <col min="9736" max="9736" width="14.7109375" style="106" customWidth="1"/>
    <col min="9737" max="9984" width="9.140625" style="106"/>
    <col min="9985" max="9985" width="6.28515625" style="106" customWidth="1"/>
    <col min="9986" max="9986" width="30.5703125" style="106" customWidth="1"/>
    <col min="9987" max="9987" width="16.42578125" style="106" customWidth="1"/>
    <col min="9988" max="9988" width="33" style="106" customWidth="1"/>
    <col min="9989" max="9991" width="16.140625" style="106" customWidth="1"/>
    <col min="9992" max="9992" width="14.7109375" style="106" customWidth="1"/>
    <col min="9993" max="10240" width="9.140625" style="106"/>
    <col min="10241" max="10241" width="6.28515625" style="106" customWidth="1"/>
    <col min="10242" max="10242" width="30.5703125" style="106" customWidth="1"/>
    <col min="10243" max="10243" width="16.42578125" style="106" customWidth="1"/>
    <col min="10244" max="10244" width="33" style="106" customWidth="1"/>
    <col min="10245" max="10247" width="16.140625" style="106" customWidth="1"/>
    <col min="10248" max="10248" width="14.7109375" style="106" customWidth="1"/>
    <col min="10249" max="10496" width="9.140625" style="106"/>
    <col min="10497" max="10497" width="6.28515625" style="106" customWidth="1"/>
    <col min="10498" max="10498" width="30.5703125" style="106" customWidth="1"/>
    <col min="10499" max="10499" width="16.42578125" style="106" customWidth="1"/>
    <col min="10500" max="10500" width="33" style="106" customWidth="1"/>
    <col min="10501" max="10503" width="16.140625" style="106" customWidth="1"/>
    <col min="10504" max="10504" width="14.7109375" style="106" customWidth="1"/>
    <col min="10505" max="10752" width="9.140625" style="106"/>
    <col min="10753" max="10753" width="6.28515625" style="106" customWidth="1"/>
    <col min="10754" max="10754" width="30.5703125" style="106" customWidth="1"/>
    <col min="10755" max="10755" width="16.42578125" style="106" customWidth="1"/>
    <col min="10756" max="10756" width="33" style="106" customWidth="1"/>
    <col min="10757" max="10759" width="16.140625" style="106" customWidth="1"/>
    <col min="10760" max="10760" width="14.7109375" style="106" customWidth="1"/>
    <col min="10761" max="11008" width="9.140625" style="106"/>
    <col min="11009" max="11009" width="6.28515625" style="106" customWidth="1"/>
    <col min="11010" max="11010" width="30.5703125" style="106" customWidth="1"/>
    <col min="11011" max="11011" width="16.42578125" style="106" customWidth="1"/>
    <col min="11012" max="11012" width="33" style="106" customWidth="1"/>
    <col min="11013" max="11015" width="16.140625" style="106" customWidth="1"/>
    <col min="11016" max="11016" width="14.7109375" style="106" customWidth="1"/>
    <col min="11017" max="11264" width="9.140625" style="106"/>
    <col min="11265" max="11265" width="6.28515625" style="106" customWidth="1"/>
    <col min="11266" max="11266" width="30.5703125" style="106" customWidth="1"/>
    <col min="11267" max="11267" width="16.42578125" style="106" customWidth="1"/>
    <col min="11268" max="11268" width="33" style="106" customWidth="1"/>
    <col min="11269" max="11271" width="16.140625" style="106" customWidth="1"/>
    <col min="11272" max="11272" width="14.7109375" style="106" customWidth="1"/>
    <col min="11273" max="11520" width="9.140625" style="106"/>
    <col min="11521" max="11521" width="6.28515625" style="106" customWidth="1"/>
    <col min="11522" max="11522" width="30.5703125" style="106" customWidth="1"/>
    <col min="11523" max="11523" width="16.42578125" style="106" customWidth="1"/>
    <col min="11524" max="11524" width="33" style="106" customWidth="1"/>
    <col min="11525" max="11527" width="16.140625" style="106" customWidth="1"/>
    <col min="11528" max="11528" width="14.7109375" style="106" customWidth="1"/>
    <col min="11529" max="11776" width="9.140625" style="106"/>
    <col min="11777" max="11777" width="6.28515625" style="106" customWidth="1"/>
    <col min="11778" max="11778" width="30.5703125" style="106" customWidth="1"/>
    <col min="11779" max="11779" width="16.42578125" style="106" customWidth="1"/>
    <col min="11780" max="11780" width="33" style="106" customWidth="1"/>
    <col min="11781" max="11783" width="16.140625" style="106" customWidth="1"/>
    <col min="11784" max="11784" width="14.7109375" style="106" customWidth="1"/>
    <col min="11785" max="12032" width="9.140625" style="106"/>
    <col min="12033" max="12033" width="6.28515625" style="106" customWidth="1"/>
    <col min="12034" max="12034" width="30.5703125" style="106" customWidth="1"/>
    <col min="12035" max="12035" width="16.42578125" style="106" customWidth="1"/>
    <col min="12036" max="12036" width="33" style="106" customWidth="1"/>
    <col min="12037" max="12039" width="16.140625" style="106" customWidth="1"/>
    <col min="12040" max="12040" width="14.7109375" style="106" customWidth="1"/>
    <col min="12041" max="12288" width="9.140625" style="106"/>
    <col min="12289" max="12289" width="6.28515625" style="106" customWidth="1"/>
    <col min="12290" max="12290" width="30.5703125" style="106" customWidth="1"/>
    <col min="12291" max="12291" width="16.42578125" style="106" customWidth="1"/>
    <col min="12292" max="12292" width="33" style="106" customWidth="1"/>
    <col min="12293" max="12295" width="16.140625" style="106" customWidth="1"/>
    <col min="12296" max="12296" width="14.7109375" style="106" customWidth="1"/>
    <col min="12297" max="12544" width="9.140625" style="106"/>
    <col min="12545" max="12545" width="6.28515625" style="106" customWidth="1"/>
    <col min="12546" max="12546" width="30.5703125" style="106" customWidth="1"/>
    <col min="12547" max="12547" width="16.42578125" style="106" customWidth="1"/>
    <col min="12548" max="12548" width="33" style="106" customWidth="1"/>
    <col min="12549" max="12551" width="16.140625" style="106" customWidth="1"/>
    <col min="12552" max="12552" width="14.7109375" style="106" customWidth="1"/>
    <col min="12553" max="12800" width="9.140625" style="106"/>
    <col min="12801" max="12801" width="6.28515625" style="106" customWidth="1"/>
    <col min="12802" max="12802" width="30.5703125" style="106" customWidth="1"/>
    <col min="12803" max="12803" width="16.42578125" style="106" customWidth="1"/>
    <col min="12804" max="12804" width="33" style="106" customWidth="1"/>
    <col min="12805" max="12807" width="16.140625" style="106" customWidth="1"/>
    <col min="12808" max="12808" width="14.7109375" style="106" customWidth="1"/>
    <col min="12809" max="13056" width="9.140625" style="106"/>
    <col min="13057" max="13057" width="6.28515625" style="106" customWidth="1"/>
    <col min="13058" max="13058" width="30.5703125" style="106" customWidth="1"/>
    <col min="13059" max="13059" width="16.42578125" style="106" customWidth="1"/>
    <col min="13060" max="13060" width="33" style="106" customWidth="1"/>
    <col min="13061" max="13063" width="16.140625" style="106" customWidth="1"/>
    <col min="13064" max="13064" width="14.7109375" style="106" customWidth="1"/>
    <col min="13065" max="13312" width="9.140625" style="106"/>
    <col min="13313" max="13313" width="6.28515625" style="106" customWidth="1"/>
    <col min="13314" max="13314" width="30.5703125" style="106" customWidth="1"/>
    <col min="13315" max="13315" width="16.42578125" style="106" customWidth="1"/>
    <col min="13316" max="13316" width="33" style="106" customWidth="1"/>
    <col min="13317" max="13319" width="16.140625" style="106" customWidth="1"/>
    <col min="13320" max="13320" width="14.7109375" style="106" customWidth="1"/>
    <col min="13321" max="13568" width="9.140625" style="106"/>
    <col min="13569" max="13569" width="6.28515625" style="106" customWidth="1"/>
    <col min="13570" max="13570" width="30.5703125" style="106" customWidth="1"/>
    <col min="13571" max="13571" width="16.42578125" style="106" customWidth="1"/>
    <col min="13572" max="13572" width="33" style="106" customWidth="1"/>
    <col min="13573" max="13575" width="16.140625" style="106" customWidth="1"/>
    <col min="13576" max="13576" width="14.7109375" style="106" customWidth="1"/>
    <col min="13577" max="13824" width="9.140625" style="106"/>
    <col min="13825" max="13825" width="6.28515625" style="106" customWidth="1"/>
    <col min="13826" max="13826" width="30.5703125" style="106" customWidth="1"/>
    <col min="13827" max="13827" width="16.42578125" style="106" customWidth="1"/>
    <col min="13828" max="13828" width="33" style="106" customWidth="1"/>
    <col min="13829" max="13831" width="16.140625" style="106" customWidth="1"/>
    <col min="13832" max="13832" width="14.7109375" style="106" customWidth="1"/>
    <col min="13833" max="14080" width="9.140625" style="106"/>
    <col min="14081" max="14081" width="6.28515625" style="106" customWidth="1"/>
    <col min="14082" max="14082" width="30.5703125" style="106" customWidth="1"/>
    <col min="14083" max="14083" width="16.42578125" style="106" customWidth="1"/>
    <col min="14084" max="14084" width="33" style="106" customWidth="1"/>
    <col min="14085" max="14087" width="16.140625" style="106" customWidth="1"/>
    <col min="14088" max="14088" width="14.7109375" style="106" customWidth="1"/>
    <col min="14089" max="14336" width="9.140625" style="106"/>
    <col min="14337" max="14337" width="6.28515625" style="106" customWidth="1"/>
    <col min="14338" max="14338" width="30.5703125" style="106" customWidth="1"/>
    <col min="14339" max="14339" width="16.42578125" style="106" customWidth="1"/>
    <col min="14340" max="14340" width="33" style="106" customWidth="1"/>
    <col min="14341" max="14343" width="16.140625" style="106" customWidth="1"/>
    <col min="14344" max="14344" width="14.7109375" style="106" customWidth="1"/>
    <col min="14345" max="14592" width="9.140625" style="106"/>
    <col min="14593" max="14593" width="6.28515625" style="106" customWidth="1"/>
    <col min="14594" max="14594" width="30.5703125" style="106" customWidth="1"/>
    <col min="14595" max="14595" width="16.42578125" style="106" customWidth="1"/>
    <col min="14596" max="14596" width="33" style="106" customWidth="1"/>
    <col min="14597" max="14599" width="16.140625" style="106" customWidth="1"/>
    <col min="14600" max="14600" width="14.7109375" style="106" customWidth="1"/>
    <col min="14601" max="14848" width="9.140625" style="106"/>
    <col min="14849" max="14849" width="6.28515625" style="106" customWidth="1"/>
    <col min="14850" max="14850" width="30.5703125" style="106" customWidth="1"/>
    <col min="14851" max="14851" width="16.42578125" style="106" customWidth="1"/>
    <col min="14852" max="14852" width="33" style="106" customWidth="1"/>
    <col min="14853" max="14855" width="16.140625" style="106" customWidth="1"/>
    <col min="14856" max="14856" width="14.7109375" style="106" customWidth="1"/>
    <col min="14857" max="15104" width="9.140625" style="106"/>
    <col min="15105" max="15105" width="6.28515625" style="106" customWidth="1"/>
    <col min="15106" max="15106" width="30.5703125" style="106" customWidth="1"/>
    <col min="15107" max="15107" width="16.42578125" style="106" customWidth="1"/>
    <col min="15108" max="15108" width="33" style="106" customWidth="1"/>
    <col min="15109" max="15111" width="16.140625" style="106" customWidth="1"/>
    <col min="15112" max="15112" width="14.7109375" style="106" customWidth="1"/>
    <col min="15113" max="15360" width="9.140625" style="106"/>
    <col min="15361" max="15361" width="6.28515625" style="106" customWidth="1"/>
    <col min="15362" max="15362" width="30.5703125" style="106" customWidth="1"/>
    <col min="15363" max="15363" width="16.42578125" style="106" customWidth="1"/>
    <col min="15364" max="15364" width="33" style="106" customWidth="1"/>
    <col min="15365" max="15367" width="16.140625" style="106" customWidth="1"/>
    <col min="15368" max="15368" width="14.7109375" style="106" customWidth="1"/>
    <col min="15369" max="15616" width="9.140625" style="106"/>
    <col min="15617" max="15617" width="6.28515625" style="106" customWidth="1"/>
    <col min="15618" max="15618" width="30.5703125" style="106" customWidth="1"/>
    <col min="15619" max="15619" width="16.42578125" style="106" customWidth="1"/>
    <col min="15620" max="15620" width="33" style="106" customWidth="1"/>
    <col min="15621" max="15623" width="16.140625" style="106" customWidth="1"/>
    <col min="15624" max="15624" width="14.7109375" style="106" customWidth="1"/>
    <col min="15625" max="15872" width="9.140625" style="106"/>
    <col min="15873" max="15873" width="6.28515625" style="106" customWidth="1"/>
    <col min="15874" max="15874" width="30.5703125" style="106" customWidth="1"/>
    <col min="15875" max="15875" width="16.42578125" style="106" customWidth="1"/>
    <col min="15876" max="15876" width="33" style="106" customWidth="1"/>
    <col min="15877" max="15879" width="16.140625" style="106" customWidth="1"/>
    <col min="15880" max="15880" width="14.7109375" style="106" customWidth="1"/>
    <col min="15881" max="16128" width="9.140625" style="106"/>
    <col min="16129" max="16129" width="6.28515625" style="106" customWidth="1"/>
    <col min="16130" max="16130" width="30.5703125" style="106" customWidth="1"/>
    <col min="16131" max="16131" width="16.42578125" style="106" customWidth="1"/>
    <col min="16132" max="16132" width="33" style="106" customWidth="1"/>
    <col min="16133" max="16135" width="16.140625" style="106" customWidth="1"/>
    <col min="16136" max="16136" width="14.7109375" style="106" customWidth="1"/>
    <col min="16137" max="16384" width="9.140625" style="106"/>
  </cols>
  <sheetData>
    <row r="1" spans="1:8" ht="35.25" customHeight="1" thickBot="1" x14ac:dyDescent="0.3">
      <c r="A1" s="264" t="s">
        <v>145</v>
      </c>
      <c r="B1" s="264"/>
      <c r="C1" s="264"/>
      <c r="D1" s="264"/>
      <c r="E1" s="264"/>
      <c r="F1" s="264"/>
      <c r="G1" s="264"/>
      <c r="H1" s="264"/>
    </row>
    <row r="2" spans="1:8" ht="32.25" customHeight="1" thickBot="1" x14ac:dyDescent="0.3">
      <c r="A2" s="265" t="s">
        <v>338</v>
      </c>
      <c r="B2" s="266"/>
      <c r="C2" s="266"/>
      <c r="D2" s="266"/>
      <c r="E2" s="266"/>
      <c r="F2" s="266"/>
      <c r="G2" s="266"/>
      <c r="H2" s="267"/>
    </row>
    <row r="3" spans="1:8" ht="31.5" customHeight="1" x14ac:dyDescent="0.25">
      <c r="A3" s="268" t="s">
        <v>1</v>
      </c>
      <c r="B3" s="270" t="s">
        <v>402</v>
      </c>
      <c r="C3" s="270"/>
      <c r="D3" s="270" t="s">
        <v>403</v>
      </c>
      <c r="E3" s="270"/>
      <c r="F3" s="270" t="s">
        <v>104</v>
      </c>
      <c r="G3" s="270"/>
      <c r="H3" s="271" t="s">
        <v>105</v>
      </c>
    </row>
    <row r="4" spans="1:8" ht="21.75" customHeight="1" x14ac:dyDescent="0.25">
      <c r="A4" s="269"/>
      <c r="B4" s="80" t="s">
        <v>45</v>
      </c>
      <c r="C4" s="81" t="s">
        <v>46</v>
      </c>
      <c r="D4" s="80" t="s">
        <v>45</v>
      </c>
      <c r="E4" s="81" t="s">
        <v>46</v>
      </c>
      <c r="F4" s="80" t="s">
        <v>47</v>
      </c>
      <c r="G4" s="80" t="s">
        <v>48</v>
      </c>
      <c r="H4" s="272"/>
    </row>
    <row r="5" spans="1:8" x14ac:dyDescent="0.25">
      <c r="A5" s="101">
        <v>1</v>
      </c>
      <c r="B5" s="80">
        <v>2</v>
      </c>
      <c r="C5" s="82">
        <v>3</v>
      </c>
      <c r="D5" s="80">
        <v>4</v>
      </c>
      <c r="E5" s="82">
        <v>5</v>
      </c>
      <c r="F5" s="80">
        <v>6</v>
      </c>
      <c r="G5" s="80">
        <v>7</v>
      </c>
      <c r="H5" s="83">
        <v>8</v>
      </c>
    </row>
    <row r="6" spans="1:8" ht="28.5" x14ac:dyDescent="0.25">
      <c r="A6" s="84">
        <v>1</v>
      </c>
      <c r="B6" s="107" t="s">
        <v>232</v>
      </c>
      <c r="C6" s="85"/>
      <c r="D6" s="107" t="s">
        <v>232</v>
      </c>
      <c r="E6" s="85"/>
      <c r="F6" s="85"/>
      <c r="G6" s="85"/>
      <c r="H6" s="86"/>
    </row>
    <row r="7" spans="1:8" x14ac:dyDescent="0.25">
      <c r="A7" s="84">
        <v>2</v>
      </c>
      <c r="B7" s="108" t="s">
        <v>233</v>
      </c>
      <c r="C7" s="87">
        <f>ROUND(SUM(C8:C15),2)</f>
        <v>99017230.310000002</v>
      </c>
      <c r="D7" s="108" t="s">
        <v>233</v>
      </c>
      <c r="E7" s="87">
        <f>ROUND(SUM(E8:E15),2)</f>
        <v>106555819.41</v>
      </c>
      <c r="F7" s="88">
        <f t="shared" ref="F7:F70" si="0">ROUND(IF((E7-C7)&gt;0,(E7-C7),0),2)</f>
        <v>7538589.0999999996</v>
      </c>
      <c r="G7" s="89">
        <f t="shared" ref="G7:G70" si="1">ROUND(IF((E7-C7)&lt;0,(E7-C7),0),2)</f>
        <v>0</v>
      </c>
      <c r="H7" s="90">
        <f t="shared" ref="H7:H70" si="2">ROUND(IF(C7=0,0,E7/C7*100-100),1)</f>
        <v>7.6</v>
      </c>
    </row>
    <row r="8" spans="1:8" x14ac:dyDescent="0.25">
      <c r="A8" s="84">
        <v>3</v>
      </c>
      <c r="B8" s="109" t="s">
        <v>234</v>
      </c>
      <c r="C8" s="85">
        <v>18343341.079999998</v>
      </c>
      <c r="D8" s="109" t="s">
        <v>234</v>
      </c>
      <c r="E8" s="85">
        <v>18343341.079999998</v>
      </c>
      <c r="F8" s="85">
        <f t="shared" si="0"/>
        <v>0</v>
      </c>
      <c r="G8" s="91">
        <f t="shared" si="1"/>
        <v>0</v>
      </c>
      <c r="H8" s="86">
        <f t="shared" si="2"/>
        <v>0</v>
      </c>
    </row>
    <row r="9" spans="1:8" ht="30" x14ac:dyDescent="0.25">
      <c r="A9" s="84">
        <v>4</v>
      </c>
      <c r="B9" s="109" t="s">
        <v>235</v>
      </c>
      <c r="C9" s="85">
        <v>39195472.850000001</v>
      </c>
      <c r="D9" s="109" t="s">
        <v>235</v>
      </c>
      <c r="E9" s="85">
        <v>39195472.850000001</v>
      </c>
      <c r="F9" s="85">
        <f t="shared" si="0"/>
        <v>0</v>
      </c>
      <c r="G9" s="91">
        <f t="shared" si="1"/>
        <v>0</v>
      </c>
      <c r="H9" s="86">
        <f t="shared" si="2"/>
        <v>0</v>
      </c>
    </row>
    <row r="10" spans="1:8" x14ac:dyDescent="0.25">
      <c r="A10" s="84">
        <v>5</v>
      </c>
      <c r="B10" s="109" t="s">
        <v>236</v>
      </c>
      <c r="C10" s="110">
        <v>0</v>
      </c>
      <c r="D10" s="109" t="s">
        <v>236</v>
      </c>
      <c r="E10" s="110">
        <v>0</v>
      </c>
      <c r="F10" s="85">
        <f t="shared" si="0"/>
        <v>0</v>
      </c>
      <c r="G10" s="91">
        <f t="shared" si="1"/>
        <v>0</v>
      </c>
      <c r="H10" s="86">
        <f t="shared" si="2"/>
        <v>0</v>
      </c>
    </row>
    <row r="11" spans="1:8" x14ac:dyDescent="0.25">
      <c r="A11" s="84">
        <v>6</v>
      </c>
      <c r="B11" s="109" t="s">
        <v>237</v>
      </c>
      <c r="C11" s="110">
        <v>28274412.77</v>
      </c>
      <c r="D11" s="109" t="s">
        <v>237</v>
      </c>
      <c r="E11" s="110">
        <v>32613977.969999999</v>
      </c>
      <c r="F11" s="85">
        <f t="shared" si="0"/>
        <v>4339565.2</v>
      </c>
      <c r="G11" s="91">
        <f t="shared" si="1"/>
        <v>0</v>
      </c>
      <c r="H11" s="86">
        <f t="shared" si="2"/>
        <v>15.3</v>
      </c>
    </row>
    <row r="12" spans="1:8" x14ac:dyDescent="0.25">
      <c r="A12" s="84">
        <v>7</v>
      </c>
      <c r="B12" s="109" t="s">
        <v>238</v>
      </c>
      <c r="C12" s="110">
        <v>6610444.7000000002</v>
      </c>
      <c r="D12" s="109" t="s">
        <v>238</v>
      </c>
      <c r="E12" s="110">
        <v>9356944.6999999993</v>
      </c>
      <c r="F12" s="85">
        <f t="shared" si="0"/>
        <v>2746500</v>
      </c>
      <c r="G12" s="91">
        <f t="shared" si="1"/>
        <v>0</v>
      </c>
      <c r="H12" s="86">
        <f t="shared" si="2"/>
        <v>41.5</v>
      </c>
    </row>
    <row r="13" spans="1:8" ht="30" x14ac:dyDescent="0.25">
      <c r="A13" s="84">
        <v>8</v>
      </c>
      <c r="B13" s="109" t="s">
        <v>239</v>
      </c>
      <c r="C13" s="110">
        <v>2482654.64</v>
      </c>
      <c r="D13" s="109" t="s">
        <v>239</v>
      </c>
      <c r="E13" s="110">
        <v>2494154.64</v>
      </c>
      <c r="F13" s="85">
        <f t="shared" si="0"/>
        <v>11500</v>
      </c>
      <c r="G13" s="91">
        <f t="shared" si="1"/>
        <v>0</v>
      </c>
      <c r="H13" s="86">
        <f t="shared" si="2"/>
        <v>0.5</v>
      </c>
    </row>
    <row r="14" spans="1:8" x14ac:dyDescent="0.25">
      <c r="A14" s="84">
        <v>9</v>
      </c>
      <c r="B14" s="109" t="s">
        <v>240</v>
      </c>
      <c r="C14" s="110">
        <v>61680.76</v>
      </c>
      <c r="D14" s="109" t="s">
        <v>240</v>
      </c>
      <c r="E14" s="110">
        <v>61680.76</v>
      </c>
      <c r="F14" s="85">
        <f t="shared" si="0"/>
        <v>0</v>
      </c>
      <c r="G14" s="91">
        <f t="shared" si="1"/>
        <v>0</v>
      </c>
      <c r="H14" s="86">
        <f t="shared" si="2"/>
        <v>0</v>
      </c>
    </row>
    <row r="15" spans="1:8" x14ac:dyDescent="0.25">
      <c r="A15" s="84">
        <v>10</v>
      </c>
      <c r="B15" s="109" t="s">
        <v>241</v>
      </c>
      <c r="C15" s="111">
        <v>4049223.51</v>
      </c>
      <c r="D15" s="109" t="s">
        <v>241</v>
      </c>
      <c r="E15" s="111">
        <v>4490247.41</v>
      </c>
      <c r="F15" s="85">
        <f t="shared" si="0"/>
        <v>441023.9</v>
      </c>
      <c r="G15" s="91">
        <f t="shared" si="1"/>
        <v>0</v>
      </c>
      <c r="H15" s="86">
        <f t="shared" si="2"/>
        <v>10.9</v>
      </c>
    </row>
    <row r="16" spans="1:8" ht="30" x14ac:dyDescent="0.25">
      <c r="A16" s="84">
        <v>11</v>
      </c>
      <c r="B16" s="108" t="s">
        <v>242</v>
      </c>
      <c r="C16" s="112">
        <f>ROUND(SUM(C17:C24),2)</f>
        <v>75463394.810000002</v>
      </c>
      <c r="D16" s="108" t="s">
        <v>242</v>
      </c>
      <c r="E16" s="112">
        <f>ROUND(SUM(E17:E24),2)</f>
        <v>80456206.150000006</v>
      </c>
      <c r="F16" s="88">
        <f t="shared" si="0"/>
        <v>4992811.34</v>
      </c>
      <c r="G16" s="89">
        <f t="shared" si="1"/>
        <v>0</v>
      </c>
      <c r="H16" s="90">
        <f t="shared" si="2"/>
        <v>6.6</v>
      </c>
    </row>
    <row r="17" spans="1:8" x14ac:dyDescent="0.25">
      <c r="A17" s="84">
        <v>12</v>
      </c>
      <c r="B17" s="109" t="s">
        <v>243</v>
      </c>
      <c r="C17" s="111">
        <v>14561051.24</v>
      </c>
      <c r="D17" s="109" t="s">
        <v>243</v>
      </c>
      <c r="E17" s="111">
        <v>14916279.08</v>
      </c>
      <c r="F17" s="85">
        <f t="shared" si="0"/>
        <v>355227.84</v>
      </c>
      <c r="G17" s="91">
        <f t="shared" si="1"/>
        <v>0</v>
      </c>
      <c r="H17" s="86">
        <f t="shared" si="2"/>
        <v>2.4</v>
      </c>
    </row>
    <row r="18" spans="1:8" ht="45" x14ac:dyDescent="0.25">
      <c r="A18" s="84">
        <v>13</v>
      </c>
      <c r="B18" s="109" t="s">
        <v>244</v>
      </c>
      <c r="C18" s="111">
        <v>27853240.149999999</v>
      </c>
      <c r="D18" s="109" t="s">
        <v>244</v>
      </c>
      <c r="E18" s="111">
        <v>28268880.789999999</v>
      </c>
      <c r="F18" s="85">
        <f t="shared" si="0"/>
        <v>415640.64</v>
      </c>
      <c r="G18" s="91">
        <f t="shared" si="1"/>
        <v>0</v>
      </c>
      <c r="H18" s="86">
        <f t="shared" si="2"/>
        <v>1.5</v>
      </c>
    </row>
    <row r="19" spans="1:8" ht="30" x14ac:dyDescent="0.25">
      <c r="A19" s="84">
        <v>14</v>
      </c>
      <c r="B19" s="109" t="s">
        <v>245</v>
      </c>
      <c r="C19" s="113">
        <v>0</v>
      </c>
      <c r="D19" s="109" t="s">
        <v>245</v>
      </c>
      <c r="E19" s="113">
        <v>0</v>
      </c>
      <c r="F19" s="85">
        <f t="shared" si="0"/>
        <v>0</v>
      </c>
      <c r="G19" s="91">
        <f t="shared" si="1"/>
        <v>0</v>
      </c>
      <c r="H19" s="86">
        <f t="shared" si="2"/>
        <v>0</v>
      </c>
    </row>
    <row r="20" spans="1:8" ht="30" x14ac:dyDescent="0.25">
      <c r="A20" s="84">
        <v>15</v>
      </c>
      <c r="B20" s="109" t="s">
        <v>246</v>
      </c>
      <c r="C20" s="111">
        <v>20127900.760000002</v>
      </c>
      <c r="D20" s="109" t="s">
        <v>246</v>
      </c>
      <c r="E20" s="111">
        <v>23569258.5</v>
      </c>
      <c r="F20" s="85">
        <f t="shared" si="0"/>
        <v>3441357.74</v>
      </c>
      <c r="G20" s="91">
        <f t="shared" si="1"/>
        <v>0</v>
      </c>
      <c r="H20" s="86">
        <f t="shared" si="2"/>
        <v>17.100000000000001</v>
      </c>
    </row>
    <row r="21" spans="1:8" ht="30" x14ac:dyDescent="0.25">
      <c r="A21" s="84">
        <v>16</v>
      </c>
      <c r="B21" s="109" t="s">
        <v>247</v>
      </c>
      <c r="C21" s="111">
        <v>6363430.71</v>
      </c>
      <c r="D21" s="109" t="s">
        <v>247</v>
      </c>
      <c r="E21" s="111">
        <v>6681865.1699999999</v>
      </c>
      <c r="F21" s="85">
        <f t="shared" si="0"/>
        <v>318434.46000000002</v>
      </c>
      <c r="G21" s="91">
        <f t="shared" si="1"/>
        <v>0</v>
      </c>
      <c r="H21" s="86">
        <f t="shared" si="2"/>
        <v>5</v>
      </c>
    </row>
    <row r="22" spans="1:8" ht="45" x14ac:dyDescent="0.25">
      <c r="A22" s="84">
        <v>17</v>
      </c>
      <c r="B22" s="109" t="s">
        <v>248</v>
      </c>
      <c r="C22" s="111">
        <v>2459119.64</v>
      </c>
      <c r="D22" s="109" t="s">
        <v>248</v>
      </c>
      <c r="E22" s="111">
        <v>2470619.64</v>
      </c>
      <c r="F22" s="85">
        <f t="shared" si="0"/>
        <v>11500</v>
      </c>
      <c r="G22" s="91">
        <f t="shared" si="1"/>
        <v>0</v>
      </c>
      <c r="H22" s="86">
        <f t="shared" si="2"/>
        <v>0.5</v>
      </c>
    </row>
    <row r="23" spans="1:8" ht="30" x14ac:dyDescent="0.25">
      <c r="A23" s="84">
        <v>18</v>
      </c>
      <c r="B23" s="109" t="s">
        <v>249</v>
      </c>
      <c r="C23" s="111">
        <v>60736.46</v>
      </c>
      <c r="D23" s="109" t="s">
        <v>249</v>
      </c>
      <c r="E23" s="111">
        <v>60963.14</v>
      </c>
      <c r="F23" s="85">
        <f t="shared" si="0"/>
        <v>226.68</v>
      </c>
      <c r="G23" s="91">
        <f t="shared" si="1"/>
        <v>0</v>
      </c>
      <c r="H23" s="86">
        <f t="shared" si="2"/>
        <v>0.4</v>
      </c>
    </row>
    <row r="24" spans="1:8" ht="30" x14ac:dyDescent="0.25">
      <c r="A24" s="84">
        <v>19</v>
      </c>
      <c r="B24" s="109" t="s">
        <v>250</v>
      </c>
      <c r="C24" s="111">
        <v>4037915.85</v>
      </c>
      <c r="D24" s="109" t="s">
        <v>250</v>
      </c>
      <c r="E24" s="111">
        <v>4488339.83</v>
      </c>
      <c r="F24" s="85">
        <f t="shared" si="0"/>
        <v>450423.98</v>
      </c>
      <c r="G24" s="91">
        <f t="shared" si="1"/>
        <v>0</v>
      </c>
      <c r="H24" s="86">
        <f t="shared" si="2"/>
        <v>11.2</v>
      </c>
    </row>
    <row r="25" spans="1:8" ht="30" x14ac:dyDescent="0.25">
      <c r="A25" s="84">
        <v>20</v>
      </c>
      <c r="B25" s="108" t="s">
        <v>251</v>
      </c>
      <c r="C25" s="114">
        <f>ROUND(SUM(C26:C33),2)</f>
        <v>23553835.5</v>
      </c>
      <c r="D25" s="108" t="s">
        <v>251</v>
      </c>
      <c r="E25" s="114">
        <f>ROUND(SUM(E26:E33),2)</f>
        <v>26099613.260000002</v>
      </c>
      <c r="F25" s="88">
        <f t="shared" si="0"/>
        <v>2545777.7599999998</v>
      </c>
      <c r="G25" s="89">
        <f t="shared" si="1"/>
        <v>0</v>
      </c>
      <c r="H25" s="90">
        <f t="shared" si="2"/>
        <v>10.8</v>
      </c>
    </row>
    <row r="26" spans="1:8" ht="30" x14ac:dyDescent="0.25">
      <c r="A26" s="84">
        <v>21</v>
      </c>
      <c r="B26" s="109" t="s">
        <v>252</v>
      </c>
      <c r="C26" s="111">
        <f t="shared" ref="C26:C33" si="3">ROUND(C8-C17,2)</f>
        <v>3782289.84</v>
      </c>
      <c r="D26" s="109" t="s">
        <v>252</v>
      </c>
      <c r="E26" s="111">
        <f t="shared" ref="E26:E33" si="4">ROUND(E8-E17,2)</f>
        <v>3427062</v>
      </c>
      <c r="F26" s="85">
        <f t="shared" si="0"/>
        <v>0</v>
      </c>
      <c r="G26" s="91">
        <f t="shared" si="1"/>
        <v>-355227.84</v>
      </c>
      <c r="H26" s="86">
        <f t="shared" si="2"/>
        <v>-9.4</v>
      </c>
    </row>
    <row r="27" spans="1:8" ht="45" x14ac:dyDescent="0.25">
      <c r="A27" s="84">
        <v>22</v>
      </c>
      <c r="B27" s="109" t="s">
        <v>253</v>
      </c>
      <c r="C27" s="111">
        <f t="shared" si="3"/>
        <v>11342232.699999999</v>
      </c>
      <c r="D27" s="109" t="s">
        <v>254</v>
      </c>
      <c r="E27" s="111">
        <f t="shared" si="4"/>
        <v>10926592.060000001</v>
      </c>
      <c r="F27" s="85">
        <f t="shared" si="0"/>
        <v>0</v>
      </c>
      <c r="G27" s="91">
        <f t="shared" si="1"/>
        <v>-415640.64</v>
      </c>
      <c r="H27" s="86">
        <f t="shared" si="2"/>
        <v>-3.7</v>
      </c>
    </row>
    <row r="28" spans="1:8" ht="30" x14ac:dyDescent="0.25">
      <c r="A28" s="84">
        <v>23</v>
      </c>
      <c r="B28" s="109" t="s">
        <v>255</v>
      </c>
      <c r="C28" s="111">
        <f t="shared" si="3"/>
        <v>0</v>
      </c>
      <c r="D28" s="109" t="s">
        <v>256</v>
      </c>
      <c r="E28" s="111">
        <f t="shared" si="4"/>
        <v>0</v>
      </c>
      <c r="F28" s="85">
        <f t="shared" si="0"/>
        <v>0</v>
      </c>
      <c r="G28" s="91">
        <f t="shared" si="1"/>
        <v>0</v>
      </c>
      <c r="H28" s="86">
        <f t="shared" si="2"/>
        <v>0</v>
      </c>
    </row>
    <row r="29" spans="1:8" ht="30" x14ac:dyDescent="0.25">
      <c r="A29" s="84">
        <v>24</v>
      </c>
      <c r="B29" s="109" t="s">
        <v>257</v>
      </c>
      <c r="C29" s="111">
        <f t="shared" si="3"/>
        <v>8146512.0099999998</v>
      </c>
      <c r="D29" s="109" t="s">
        <v>257</v>
      </c>
      <c r="E29" s="111">
        <f t="shared" si="4"/>
        <v>9044719.4700000007</v>
      </c>
      <c r="F29" s="85">
        <f t="shared" si="0"/>
        <v>898207.46</v>
      </c>
      <c r="G29" s="91">
        <f t="shared" si="1"/>
        <v>0</v>
      </c>
      <c r="H29" s="86">
        <f t="shared" si="2"/>
        <v>11</v>
      </c>
    </row>
    <row r="30" spans="1:8" ht="30" x14ac:dyDescent="0.25">
      <c r="A30" s="84">
        <v>25</v>
      </c>
      <c r="B30" s="109" t="s">
        <v>258</v>
      </c>
      <c r="C30" s="111">
        <f t="shared" si="3"/>
        <v>247013.99</v>
      </c>
      <c r="D30" s="109" t="s">
        <v>258</v>
      </c>
      <c r="E30" s="111">
        <f t="shared" si="4"/>
        <v>2675079.5299999998</v>
      </c>
      <c r="F30" s="85">
        <f t="shared" si="0"/>
        <v>2428065.54</v>
      </c>
      <c r="G30" s="91">
        <f t="shared" si="1"/>
        <v>0</v>
      </c>
      <c r="H30" s="86">
        <f t="shared" si="2"/>
        <v>983</v>
      </c>
    </row>
    <row r="31" spans="1:8" ht="45" x14ac:dyDescent="0.25">
      <c r="A31" s="84">
        <v>26</v>
      </c>
      <c r="B31" s="109" t="s">
        <v>259</v>
      </c>
      <c r="C31" s="111">
        <f t="shared" si="3"/>
        <v>23535</v>
      </c>
      <c r="D31" s="109" t="s">
        <v>260</v>
      </c>
      <c r="E31" s="111">
        <f t="shared" si="4"/>
        <v>23535</v>
      </c>
      <c r="F31" s="85">
        <f t="shared" si="0"/>
        <v>0</v>
      </c>
      <c r="G31" s="91">
        <f t="shared" si="1"/>
        <v>0</v>
      </c>
      <c r="H31" s="86">
        <f t="shared" si="2"/>
        <v>0</v>
      </c>
    </row>
    <row r="32" spans="1:8" ht="30" x14ac:dyDescent="0.25">
      <c r="A32" s="84">
        <v>27</v>
      </c>
      <c r="B32" s="109" t="s">
        <v>261</v>
      </c>
      <c r="C32" s="111">
        <f t="shared" si="3"/>
        <v>944.3</v>
      </c>
      <c r="D32" s="109" t="s">
        <v>262</v>
      </c>
      <c r="E32" s="111">
        <f t="shared" si="4"/>
        <v>717.62</v>
      </c>
      <c r="F32" s="85">
        <f t="shared" si="0"/>
        <v>0</v>
      </c>
      <c r="G32" s="91">
        <f t="shared" si="1"/>
        <v>-226.68</v>
      </c>
      <c r="H32" s="86">
        <f t="shared" si="2"/>
        <v>-24</v>
      </c>
    </row>
    <row r="33" spans="1:8" ht="30" x14ac:dyDescent="0.25">
      <c r="A33" s="84">
        <v>28</v>
      </c>
      <c r="B33" s="109" t="s">
        <v>263</v>
      </c>
      <c r="C33" s="111">
        <f t="shared" si="3"/>
        <v>11307.66</v>
      </c>
      <c r="D33" s="109" t="s">
        <v>263</v>
      </c>
      <c r="E33" s="111">
        <f t="shared" si="4"/>
        <v>1907.58</v>
      </c>
      <c r="F33" s="85">
        <f t="shared" si="0"/>
        <v>0</v>
      </c>
      <c r="G33" s="91">
        <f t="shared" si="1"/>
        <v>-9400.08</v>
      </c>
      <c r="H33" s="86">
        <f t="shared" si="2"/>
        <v>-83.1</v>
      </c>
    </row>
    <row r="34" spans="1:8" ht="30" x14ac:dyDescent="0.25">
      <c r="A34" s="84">
        <v>29</v>
      </c>
      <c r="B34" s="108" t="s">
        <v>264</v>
      </c>
      <c r="C34" s="112">
        <v>0</v>
      </c>
      <c r="D34" s="108" t="s">
        <v>264</v>
      </c>
      <c r="E34" s="112">
        <v>0</v>
      </c>
      <c r="F34" s="115">
        <f t="shared" si="0"/>
        <v>0</v>
      </c>
      <c r="G34" s="88">
        <f t="shared" si="1"/>
        <v>0</v>
      </c>
      <c r="H34" s="90">
        <f t="shared" si="2"/>
        <v>0</v>
      </c>
    </row>
    <row r="35" spans="1:8" ht="30" x14ac:dyDescent="0.25">
      <c r="A35" s="84">
        <v>30</v>
      </c>
      <c r="B35" s="108" t="s">
        <v>265</v>
      </c>
      <c r="C35" s="114">
        <v>0</v>
      </c>
      <c r="D35" s="108" t="s">
        <v>265</v>
      </c>
      <c r="E35" s="114">
        <v>0</v>
      </c>
      <c r="F35" s="115">
        <f t="shared" si="0"/>
        <v>0</v>
      </c>
      <c r="G35" s="88">
        <f t="shared" si="1"/>
        <v>0</v>
      </c>
      <c r="H35" s="90">
        <f t="shared" si="2"/>
        <v>0</v>
      </c>
    </row>
    <row r="36" spans="1:8" ht="42.75" x14ac:dyDescent="0.25">
      <c r="A36" s="84">
        <v>31</v>
      </c>
      <c r="B36" s="116" t="s">
        <v>266</v>
      </c>
      <c r="C36" s="117"/>
      <c r="D36" s="116" t="s">
        <v>266</v>
      </c>
      <c r="E36" s="117"/>
      <c r="F36" s="118">
        <f t="shared" si="0"/>
        <v>0</v>
      </c>
      <c r="G36" s="91">
        <f t="shared" si="1"/>
        <v>0</v>
      </c>
      <c r="H36" s="92">
        <f t="shared" si="2"/>
        <v>0</v>
      </c>
    </row>
    <row r="37" spans="1:8" ht="30" x14ac:dyDescent="0.25">
      <c r="A37" s="84">
        <v>32</v>
      </c>
      <c r="B37" s="108" t="s">
        <v>267</v>
      </c>
      <c r="C37" s="112">
        <v>0</v>
      </c>
      <c r="D37" s="119" t="s">
        <v>267</v>
      </c>
      <c r="E37" s="112">
        <v>0</v>
      </c>
      <c r="F37" s="88">
        <f t="shared" si="0"/>
        <v>0</v>
      </c>
      <c r="G37" s="88">
        <f t="shared" si="1"/>
        <v>0</v>
      </c>
      <c r="H37" s="93">
        <f t="shared" si="2"/>
        <v>0</v>
      </c>
    </row>
    <row r="38" spans="1:8" ht="30" x14ac:dyDescent="0.25">
      <c r="A38" s="84">
        <v>33</v>
      </c>
      <c r="B38" s="108" t="s">
        <v>268</v>
      </c>
      <c r="C38" s="112">
        <v>0</v>
      </c>
      <c r="D38" s="119" t="s">
        <v>268</v>
      </c>
      <c r="E38" s="112">
        <v>0</v>
      </c>
      <c r="F38" s="88">
        <f t="shared" si="0"/>
        <v>0</v>
      </c>
      <c r="G38" s="88">
        <f t="shared" si="1"/>
        <v>0</v>
      </c>
      <c r="H38" s="93">
        <f t="shared" si="2"/>
        <v>0</v>
      </c>
    </row>
    <row r="39" spans="1:8" ht="30" x14ac:dyDescent="0.25">
      <c r="A39" s="84">
        <v>34</v>
      </c>
      <c r="B39" s="108" t="s">
        <v>269</v>
      </c>
      <c r="C39" s="120">
        <f>ROUND(C37-C38,2)</f>
        <v>0</v>
      </c>
      <c r="D39" s="119" t="s">
        <v>269</v>
      </c>
      <c r="E39" s="120">
        <f>ROUND(E37-E38,2)</f>
        <v>0</v>
      </c>
      <c r="F39" s="88">
        <f t="shared" si="0"/>
        <v>0</v>
      </c>
      <c r="G39" s="88">
        <f t="shared" si="1"/>
        <v>0</v>
      </c>
      <c r="H39" s="93">
        <f t="shared" si="2"/>
        <v>0</v>
      </c>
    </row>
    <row r="40" spans="1:8" ht="30" x14ac:dyDescent="0.25">
      <c r="A40" s="84">
        <v>35</v>
      </c>
      <c r="B40" s="108" t="s">
        <v>270</v>
      </c>
      <c r="C40" s="121">
        <v>0</v>
      </c>
      <c r="D40" s="119" t="s">
        <v>270</v>
      </c>
      <c r="E40" s="121">
        <v>0</v>
      </c>
      <c r="F40" s="88">
        <f t="shared" si="0"/>
        <v>0</v>
      </c>
      <c r="G40" s="88">
        <f t="shared" si="1"/>
        <v>0</v>
      </c>
      <c r="H40" s="93">
        <f t="shared" si="2"/>
        <v>0</v>
      </c>
    </row>
    <row r="41" spans="1:8" ht="42.75" x14ac:dyDescent="0.25">
      <c r="A41" s="84">
        <v>36</v>
      </c>
      <c r="B41" s="116" t="s">
        <v>271</v>
      </c>
      <c r="C41" s="122">
        <f>ROUND(C42,2)</f>
        <v>206239797.66</v>
      </c>
      <c r="D41" s="116" t="s">
        <v>271</v>
      </c>
      <c r="E41" s="122">
        <f>ROUND(E42,2)</f>
        <v>206239797.66</v>
      </c>
      <c r="F41" s="118">
        <f t="shared" si="0"/>
        <v>0</v>
      </c>
      <c r="G41" s="91">
        <f t="shared" si="1"/>
        <v>0</v>
      </c>
      <c r="H41" s="92">
        <f t="shared" si="2"/>
        <v>0</v>
      </c>
    </row>
    <row r="42" spans="1:8" x14ac:dyDescent="0.25">
      <c r="A42" s="84">
        <v>37</v>
      </c>
      <c r="B42" s="108" t="s">
        <v>272</v>
      </c>
      <c r="C42" s="114">
        <f>ROUND(C43,2)</f>
        <v>206239797.66</v>
      </c>
      <c r="D42" s="108" t="s">
        <v>272</v>
      </c>
      <c r="E42" s="114">
        <f>ROUND(E43,2)</f>
        <v>206239797.66</v>
      </c>
      <c r="F42" s="88">
        <f t="shared" si="0"/>
        <v>0</v>
      </c>
      <c r="G42" s="88">
        <f t="shared" si="1"/>
        <v>0</v>
      </c>
      <c r="H42" s="90">
        <f t="shared" si="2"/>
        <v>0</v>
      </c>
    </row>
    <row r="43" spans="1:8" x14ac:dyDescent="0.25">
      <c r="A43" s="84">
        <v>38</v>
      </c>
      <c r="B43" s="109" t="s">
        <v>273</v>
      </c>
      <c r="C43" s="111">
        <v>206239797.66</v>
      </c>
      <c r="D43" s="109" t="s">
        <v>273</v>
      </c>
      <c r="E43" s="111">
        <v>206239797.66</v>
      </c>
      <c r="F43" s="85">
        <f t="shared" si="0"/>
        <v>0</v>
      </c>
      <c r="G43" s="91">
        <f t="shared" si="1"/>
        <v>0</v>
      </c>
      <c r="H43" s="86">
        <f t="shared" si="2"/>
        <v>0</v>
      </c>
    </row>
    <row r="44" spans="1:8" x14ac:dyDescent="0.25">
      <c r="A44" s="84">
        <v>39</v>
      </c>
      <c r="B44" s="109" t="s">
        <v>274</v>
      </c>
      <c r="C44" s="111"/>
      <c r="D44" s="109" t="s">
        <v>274</v>
      </c>
      <c r="E44" s="111"/>
      <c r="F44" s="85">
        <f t="shared" si="0"/>
        <v>0</v>
      </c>
      <c r="G44" s="91">
        <f t="shared" si="1"/>
        <v>0</v>
      </c>
      <c r="H44" s="86">
        <f t="shared" si="2"/>
        <v>0</v>
      </c>
    </row>
    <row r="45" spans="1:8" ht="30" x14ac:dyDescent="0.25">
      <c r="A45" s="84">
        <v>40</v>
      </c>
      <c r="B45" s="109" t="s">
        <v>275</v>
      </c>
      <c r="C45" s="111"/>
      <c r="D45" s="109" t="s">
        <v>275</v>
      </c>
      <c r="E45" s="111"/>
      <c r="F45" s="85">
        <f t="shared" si="0"/>
        <v>0</v>
      </c>
      <c r="G45" s="91">
        <f t="shared" si="1"/>
        <v>0</v>
      </c>
      <c r="H45" s="86">
        <f t="shared" si="2"/>
        <v>0</v>
      </c>
    </row>
    <row r="46" spans="1:8" ht="30" x14ac:dyDescent="0.25">
      <c r="A46" s="84">
        <v>41</v>
      </c>
      <c r="B46" s="108" t="s">
        <v>276</v>
      </c>
      <c r="C46" s="114">
        <v>0</v>
      </c>
      <c r="D46" s="108" t="s">
        <v>276</v>
      </c>
      <c r="E46" s="114">
        <v>0</v>
      </c>
      <c r="F46" s="88">
        <f t="shared" si="0"/>
        <v>0</v>
      </c>
      <c r="G46" s="88">
        <f t="shared" si="1"/>
        <v>0</v>
      </c>
      <c r="H46" s="90">
        <f t="shared" si="2"/>
        <v>0</v>
      </c>
    </row>
    <row r="47" spans="1:8" ht="42.75" x14ac:dyDescent="0.25">
      <c r="A47" s="84">
        <v>42</v>
      </c>
      <c r="B47" s="116" t="s">
        <v>277</v>
      </c>
      <c r="C47" s="123"/>
      <c r="D47" s="116" t="s">
        <v>277</v>
      </c>
      <c r="E47" s="123"/>
      <c r="F47" s="124">
        <f t="shared" si="0"/>
        <v>0</v>
      </c>
      <c r="G47" s="94">
        <f t="shared" si="1"/>
        <v>0</v>
      </c>
      <c r="H47" s="95">
        <f t="shared" si="2"/>
        <v>0</v>
      </c>
    </row>
    <row r="48" spans="1:8" x14ac:dyDescent="0.25">
      <c r="A48" s="84">
        <v>43</v>
      </c>
      <c r="B48" s="108" t="s">
        <v>278</v>
      </c>
      <c r="C48" s="112">
        <v>6788375.5700000003</v>
      </c>
      <c r="D48" s="108" t="s">
        <v>278</v>
      </c>
      <c r="E48" s="112">
        <v>6060695.0300000003</v>
      </c>
      <c r="F48" s="88">
        <f t="shared" si="0"/>
        <v>0</v>
      </c>
      <c r="G48" s="88">
        <f t="shared" si="1"/>
        <v>-727680.54</v>
      </c>
      <c r="H48" s="90">
        <f t="shared" si="2"/>
        <v>-10.7</v>
      </c>
    </row>
    <row r="49" spans="1:8" ht="28.5" x14ac:dyDescent="0.25">
      <c r="A49" s="125">
        <v>44</v>
      </c>
      <c r="B49" s="116" t="s">
        <v>279</v>
      </c>
      <c r="C49" s="117"/>
      <c r="D49" s="116" t="s">
        <v>279</v>
      </c>
      <c r="E49" s="117"/>
      <c r="F49" s="91">
        <f t="shared" si="0"/>
        <v>0</v>
      </c>
      <c r="G49" s="91">
        <f t="shared" si="1"/>
        <v>0</v>
      </c>
      <c r="H49" s="95">
        <f t="shared" si="2"/>
        <v>0</v>
      </c>
    </row>
    <row r="50" spans="1:8" ht="30" x14ac:dyDescent="0.25">
      <c r="A50" s="125">
        <v>45</v>
      </c>
      <c r="B50" s="119" t="s">
        <v>280</v>
      </c>
      <c r="C50" s="112">
        <f>ROUND(SUM(C51:C58),2)</f>
        <v>0</v>
      </c>
      <c r="D50" s="119" t="s">
        <v>280</v>
      </c>
      <c r="E50" s="126">
        <f>ROUND(SUM(E51:E58),2)</f>
        <v>0</v>
      </c>
      <c r="F50" s="88">
        <f t="shared" si="0"/>
        <v>0</v>
      </c>
      <c r="G50" s="88">
        <f t="shared" si="1"/>
        <v>0</v>
      </c>
      <c r="H50" s="93">
        <f t="shared" si="2"/>
        <v>0</v>
      </c>
    </row>
    <row r="51" spans="1:8" ht="30" x14ac:dyDescent="0.25">
      <c r="A51" s="125">
        <v>46</v>
      </c>
      <c r="B51" s="109" t="s">
        <v>281</v>
      </c>
      <c r="C51" s="110">
        <v>0</v>
      </c>
      <c r="D51" s="109" t="s">
        <v>281</v>
      </c>
      <c r="E51" s="110">
        <v>0</v>
      </c>
      <c r="F51" s="91">
        <f t="shared" si="0"/>
        <v>0</v>
      </c>
      <c r="G51" s="91">
        <f t="shared" si="1"/>
        <v>0</v>
      </c>
      <c r="H51" s="95">
        <f t="shared" si="2"/>
        <v>0</v>
      </c>
    </row>
    <row r="52" spans="1:8" ht="45" x14ac:dyDescent="0.25">
      <c r="A52" s="125">
        <v>47</v>
      </c>
      <c r="B52" s="109" t="s">
        <v>282</v>
      </c>
      <c r="C52" s="110">
        <v>0</v>
      </c>
      <c r="D52" s="109" t="s">
        <v>282</v>
      </c>
      <c r="E52" s="110">
        <v>0</v>
      </c>
      <c r="F52" s="91">
        <f t="shared" si="0"/>
        <v>0</v>
      </c>
      <c r="G52" s="91">
        <f t="shared" si="1"/>
        <v>0</v>
      </c>
      <c r="H52" s="95">
        <f t="shared" si="2"/>
        <v>0</v>
      </c>
    </row>
    <row r="53" spans="1:8" ht="30" x14ac:dyDescent="0.25">
      <c r="A53" s="125">
        <v>48</v>
      </c>
      <c r="B53" s="109" t="s">
        <v>283</v>
      </c>
      <c r="C53" s="110">
        <v>0</v>
      </c>
      <c r="D53" s="109" t="s">
        <v>283</v>
      </c>
      <c r="E53" s="110">
        <v>0</v>
      </c>
      <c r="F53" s="91">
        <f t="shared" si="0"/>
        <v>0</v>
      </c>
      <c r="G53" s="91">
        <f t="shared" si="1"/>
        <v>0</v>
      </c>
      <c r="H53" s="95">
        <f t="shared" si="2"/>
        <v>0</v>
      </c>
    </row>
    <row r="54" spans="1:8" ht="30" x14ac:dyDescent="0.25">
      <c r="A54" s="125">
        <v>49</v>
      </c>
      <c r="B54" s="109" t="s">
        <v>284</v>
      </c>
      <c r="C54" s="110">
        <v>0</v>
      </c>
      <c r="D54" s="109" t="s">
        <v>284</v>
      </c>
      <c r="E54" s="110">
        <v>0</v>
      </c>
      <c r="F54" s="91">
        <f t="shared" si="0"/>
        <v>0</v>
      </c>
      <c r="G54" s="91">
        <f t="shared" si="1"/>
        <v>0</v>
      </c>
      <c r="H54" s="95">
        <f t="shared" si="2"/>
        <v>0</v>
      </c>
    </row>
    <row r="55" spans="1:8" ht="45" x14ac:dyDescent="0.25">
      <c r="A55" s="125">
        <v>50</v>
      </c>
      <c r="B55" s="109" t="s">
        <v>285</v>
      </c>
      <c r="C55" s="110">
        <v>0</v>
      </c>
      <c r="D55" s="109" t="s">
        <v>285</v>
      </c>
      <c r="E55" s="110">
        <v>0</v>
      </c>
      <c r="F55" s="91">
        <f t="shared" si="0"/>
        <v>0</v>
      </c>
      <c r="G55" s="91">
        <f t="shared" si="1"/>
        <v>0</v>
      </c>
      <c r="H55" s="95">
        <f t="shared" si="2"/>
        <v>0</v>
      </c>
    </row>
    <row r="56" spans="1:8" ht="30" x14ac:dyDescent="0.25">
      <c r="A56" s="125">
        <v>51</v>
      </c>
      <c r="B56" s="109" t="s">
        <v>286</v>
      </c>
      <c r="C56" s="110">
        <v>0</v>
      </c>
      <c r="D56" s="109" t="s">
        <v>286</v>
      </c>
      <c r="E56" s="110">
        <v>0</v>
      </c>
      <c r="F56" s="91">
        <f t="shared" si="0"/>
        <v>0</v>
      </c>
      <c r="G56" s="91">
        <f t="shared" si="1"/>
        <v>0</v>
      </c>
      <c r="H56" s="95">
        <f t="shared" si="2"/>
        <v>0</v>
      </c>
    </row>
    <row r="57" spans="1:8" ht="30" x14ac:dyDescent="0.25">
      <c r="A57" s="125">
        <v>52</v>
      </c>
      <c r="B57" s="109" t="s">
        <v>287</v>
      </c>
      <c r="C57" s="110">
        <v>0</v>
      </c>
      <c r="D57" s="109" t="s">
        <v>287</v>
      </c>
      <c r="E57" s="110">
        <v>0</v>
      </c>
      <c r="F57" s="91">
        <f t="shared" si="0"/>
        <v>0</v>
      </c>
      <c r="G57" s="91">
        <f t="shared" si="1"/>
        <v>0</v>
      </c>
      <c r="H57" s="95">
        <f t="shared" si="2"/>
        <v>0</v>
      </c>
    </row>
    <row r="58" spans="1:8" ht="30" x14ac:dyDescent="0.25">
      <c r="A58" s="125">
        <v>53</v>
      </c>
      <c r="B58" s="109" t="s">
        <v>288</v>
      </c>
      <c r="C58" s="110">
        <v>0</v>
      </c>
      <c r="D58" s="109" t="s">
        <v>288</v>
      </c>
      <c r="E58" s="110">
        <v>0</v>
      </c>
      <c r="F58" s="91">
        <f t="shared" si="0"/>
        <v>0</v>
      </c>
      <c r="G58" s="91">
        <f t="shared" si="1"/>
        <v>0</v>
      </c>
      <c r="H58" s="95">
        <f t="shared" si="2"/>
        <v>0</v>
      </c>
    </row>
    <row r="59" spans="1:8" ht="45" x14ac:dyDescent="0.25">
      <c r="A59" s="125">
        <v>54</v>
      </c>
      <c r="B59" s="127" t="s">
        <v>289</v>
      </c>
      <c r="C59" s="126">
        <f>ROUND(SUM(C60:C67),2)</f>
        <v>0</v>
      </c>
      <c r="D59" s="127" t="s">
        <v>289</v>
      </c>
      <c r="E59" s="126">
        <f>ROUND(SUM(E60:E67),2)</f>
        <v>0</v>
      </c>
      <c r="F59" s="88">
        <f t="shared" si="0"/>
        <v>0</v>
      </c>
      <c r="G59" s="88">
        <f t="shared" si="1"/>
        <v>0</v>
      </c>
      <c r="H59" s="93">
        <f t="shared" si="2"/>
        <v>0</v>
      </c>
    </row>
    <row r="60" spans="1:8" ht="30" x14ac:dyDescent="0.25">
      <c r="A60" s="125">
        <v>55</v>
      </c>
      <c r="B60" s="128" t="s">
        <v>290</v>
      </c>
      <c r="C60" s="110">
        <v>0</v>
      </c>
      <c r="D60" s="128" t="s">
        <v>290</v>
      </c>
      <c r="E60" s="110">
        <v>0</v>
      </c>
      <c r="F60" s="91">
        <f t="shared" si="0"/>
        <v>0</v>
      </c>
      <c r="G60" s="91">
        <f t="shared" si="1"/>
        <v>0</v>
      </c>
      <c r="H60" s="95">
        <f t="shared" si="2"/>
        <v>0</v>
      </c>
    </row>
    <row r="61" spans="1:8" ht="45" x14ac:dyDescent="0.25">
      <c r="A61" s="125">
        <v>56</v>
      </c>
      <c r="B61" s="128" t="s">
        <v>291</v>
      </c>
      <c r="C61" s="110">
        <v>0</v>
      </c>
      <c r="D61" s="128" t="s">
        <v>291</v>
      </c>
      <c r="E61" s="110">
        <v>0</v>
      </c>
      <c r="F61" s="91">
        <f t="shared" si="0"/>
        <v>0</v>
      </c>
      <c r="G61" s="91">
        <f t="shared" si="1"/>
        <v>0</v>
      </c>
      <c r="H61" s="95">
        <f t="shared" si="2"/>
        <v>0</v>
      </c>
    </row>
    <row r="62" spans="1:8" ht="30" x14ac:dyDescent="0.25">
      <c r="A62" s="125">
        <v>57</v>
      </c>
      <c r="B62" s="128" t="s">
        <v>292</v>
      </c>
      <c r="C62" s="110">
        <v>0</v>
      </c>
      <c r="D62" s="128" t="s">
        <v>292</v>
      </c>
      <c r="E62" s="110">
        <v>0</v>
      </c>
      <c r="F62" s="91">
        <f t="shared" si="0"/>
        <v>0</v>
      </c>
      <c r="G62" s="91">
        <f t="shared" si="1"/>
        <v>0</v>
      </c>
      <c r="H62" s="95">
        <f t="shared" si="2"/>
        <v>0</v>
      </c>
    </row>
    <row r="63" spans="1:8" ht="30" x14ac:dyDescent="0.25">
      <c r="A63" s="125">
        <v>58</v>
      </c>
      <c r="B63" s="128" t="s">
        <v>293</v>
      </c>
      <c r="C63" s="110">
        <v>0</v>
      </c>
      <c r="D63" s="128" t="s">
        <v>293</v>
      </c>
      <c r="E63" s="110">
        <v>0</v>
      </c>
      <c r="F63" s="91">
        <f t="shared" si="0"/>
        <v>0</v>
      </c>
      <c r="G63" s="91">
        <f t="shared" si="1"/>
        <v>0</v>
      </c>
      <c r="H63" s="95">
        <f t="shared" si="2"/>
        <v>0</v>
      </c>
    </row>
    <row r="64" spans="1:8" ht="45" x14ac:dyDescent="0.25">
      <c r="A64" s="125">
        <v>59</v>
      </c>
      <c r="B64" s="128" t="s">
        <v>294</v>
      </c>
      <c r="C64" s="110">
        <v>0</v>
      </c>
      <c r="D64" s="128" t="s">
        <v>294</v>
      </c>
      <c r="E64" s="110">
        <v>0</v>
      </c>
      <c r="F64" s="91">
        <f t="shared" si="0"/>
        <v>0</v>
      </c>
      <c r="G64" s="91">
        <f t="shared" si="1"/>
        <v>0</v>
      </c>
      <c r="H64" s="95">
        <f t="shared" si="2"/>
        <v>0</v>
      </c>
    </row>
    <row r="65" spans="1:8" ht="30" x14ac:dyDescent="0.25">
      <c r="A65" s="125">
        <v>60</v>
      </c>
      <c r="B65" s="128" t="s">
        <v>295</v>
      </c>
      <c r="C65" s="110">
        <v>0</v>
      </c>
      <c r="D65" s="128" t="s">
        <v>295</v>
      </c>
      <c r="E65" s="110">
        <v>0</v>
      </c>
      <c r="F65" s="91">
        <f t="shared" si="0"/>
        <v>0</v>
      </c>
      <c r="G65" s="91">
        <f t="shared" si="1"/>
        <v>0</v>
      </c>
      <c r="H65" s="95">
        <f t="shared" si="2"/>
        <v>0</v>
      </c>
    </row>
    <row r="66" spans="1:8" ht="45" x14ac:dyDescent="0.25">
      <c r="A66" s="125">
        <v>61</v>
      </c>
      <c r="B66" s="128" t="s">
        <v>296</v>
      </c>
      <c r="C66" s="110">
        <v>0</v>
      </c>
      <c r="D66" s="128" t="s">
        <v>296</v>
      </c>
      <c r="E66" s="110">
        <v>0</v>
      </c>
      <c r="F66" s="91">
        <f t="shared" si="0"/>
        <v>0</v>
      </c>
      <c r="G66" s="91">
        <f t="shared" si="1"/>
        <v>0</v>
      </c>
      <c r="H66" s="95">
        <f t="shared" si="2"/>
        <v>0</v>
      </c>
    </row>
    <row r="67" spans="1:8" ht="30" x14ac:dyDescent="0.25">
      <c r="A67" s="125">
        <v>62</v>
      </c>
      <c r="B67" s="128" t="s">
        <v>297</v>
      </c>
      <c r="C67" s="110">
        <v>0</v>
      </c>
      <c r="D67" s="128" t="s">
        <v>297</v>
      </c>
      <c r="E67" s="110">
        <v>0</v>
      </c>
      <c r="F67" s="91">
        <f t="shared" si="0"/>
        <v>0</v>
      </c>
      <c r="G67" s="91">
        <f t="shared" si="1"/>
        <v>0</v>
      </c>
      <c r="H67" s="95">
        <f t="shared" si="2"/>
        <v>0</v>
      </c>
    </row>
    <row r="68" spans="1:8" ht="45" x14ac:dyDescent="0.25">
      <c r="A68" s="125">
        <v>63</v>
      </c>
      <c r="B68" s="119" t="s">
        <v>298</v>
      </c>
      <c r="C68" s="129">
        <f>ROUND(SUM(C69:C76),2)</f>
        <v>0</v>
      </c>
      <c r="D68" s="119" t="s">
        <v>298</v>
      </c>
      <c r="E68" s="129">
        <f>ROUND(SUM(E69:E76),2)</f>
        <v>0</v>
      </c>
      <c r="F68" s="96">
        <f t="shared" si="0"/>
        <v>0</v>
      </c>
      <c r="G68" s="96">
        <f t="shared" si="1"/>
        <v>0</v>
      </c>
      <c r="H68" s="93">
        <f t="shared" si="2"/>
        <v>0</v>
      </c>
    </row>
    <row r="69" spans="1:8" ht="45" x14ac:dyDescent="0.25">
      <c r="A69" s="125">
        <v>64</v>
      </c>
      <c r="B69" s="128" t="s">
        <v>299</v>
      </c>
      <c r="C69" s="110">
        <f t="shared" ref="C69:C76" si="5">ROUND(C51-C60,2)</f>
        <v>0</v>
      </c>
      <c r="D69" s="128" t="s">
        <v>299</v>
      </c>
      <c r="E69" s="110">
        <f t="shared" ref="E69:E76" si="6">ROUND(E51-E60,2)</f>
        <v>0</v>
      </c>
      <c r="F69" s="91">
        <f t="shared" si="0"/>
        <v>0</v>
      </c>
      <c r="G69" s="91">
        <f t="shared" si="1"/>
        <v>0</v>
      </c>
      <c r="H69" s="95">
        <f t="shared" si="2"/>
        <v>0</v>
      </c>
    </row>
    <row r="70" spans="1:8" ht="60" x14ac:dyDescent="0.25">
      <c r="A70" s="125">
        <v>65</v>
      </c>
      <c r="B70" s="128" t="s">
        <v>300</v>
      </c>
      <c r="C70" s="110">
        <f t="shared" si="5"/>
        <v>0</v>
      </c>
      <c r="D70" s="128" t="s">
        <v>300</v>
      </c>
      <c r="E70" s="110">
        <f t="shared" si="6"/>
        <v>0</v>
      </c>
      <c r="F70" s="91">
        <f t="shared" si="0"/>
        <v>0</v>
      </c>
      <c r="G70" s="91">
        <f t="shared" si="1"/>
        <v>0</v>
      </c>
      <c r="H70" s="95">
        <f t="shared" si="2"/>
        <v>0</v>
      </c>
    </row>
    <row r="71" spans="1:8" ht="45" x14ac:dyDescent="0.25">
      <c r="A71" s="125">
        <v>66</v>
      </c>
      <c r="B71" s="128" t="s">
        <v>301</v>
      </c>
      <c r="C71" s="110">
        <f t="shared" si="5"/>
        <v>0</v>
      </c>
      <c r="D71" s="128" t="s">
        <v>301</v>
      </c>
      <c r="E71" s="110">
        <f t="shared" si="6"/>
        <v>0</v>
      </c>
      <c r="F71" s="91">
        <f t="shared" ref="F71:F76" si="7">ROUND(IF((E71-C71)&gt;0,(E71-C71),0),2)</f>
        <v>0</v>
      </c>
      <c r="G71" s="91">
        <f t="shared" ref="G71:G76" si="8">ROUND(IF((E71-C71)&lt;0,(E71-C71),0),2)</f>
        <v>0</v>
      </c>
      <c r="H71" s="95">
        <f t="shared" ref="H71:H76" si="9">ROUND(IF(C71=0,0,E71/C71*100-100),1)</f>
        <v>0</v>
      </c>
    </row>
    <row r="72" spans="1:8" ht="45" x14ac:dyDescent="0.25">
      <c r="A72" s="125">
        <v>67</v>
      </c>
      <c r="B72" s="128" t="s">
        <v>302</v>
      </c>
      <c r="C72" s="110">
        <f t="shared" si="5"/>
        <v>0</v>
      </c>
      <c r="D72" s="128" t="s">
        <v>302</v>
      </c>
      <c r="E72" s="110">
        <f t="shared" si="6"/>
        <v>0</v>
      </c>
      <c r="F72" s="91">
        <f t="shared" si="7"/>
        <v>0</v>
      </c>
      <c r="G72" s="91">
        <f t="shared" si="8"/>
        <v>0</v>
      </c>
      <c r="H72" s="95">
        <f t="shared" si="9"/>
        <v>0</v>
      </c>
    </row>
    <row r="73" spans="1:8" ht="60" x14ac:dyDescent="0.25">
      <c r="A73" s="125">
        <v>68</v>
      </c>
      <c r="B73" s="128" t="s">
        <v>303</v>
      </c>
      <c r="C73" s="110">
        <f t="shared" si="5"/>
        <v>0</v>
      </c>
      <c r="D73" s="128" t="s">
        <v>303</v>
      </c>
      <c r="E73" s="110">
        <f t="shared" si="6"/>
        <v>0</v>
      </c>
      <c r="F73" s="91">
        <f t="shared" si="7"/>
        <v>0</v>
      </c>
      <c r="G73" s="91">
        <f t="shared" si="8"/>
        <v>0</v>
      </c>
      <c r="H73" s="95">
        <f t="shared" si="9"/>
        <v>0</v>
      </c>
    </row>
    <row r="74" spans="1:8" ht="45" x14ac:dyDescent="0.25">
      <c r="A74" s="125">
        <v>69</v>
      </c>
      <c r="B74" s="128" t="s">
        <v>304</v>
      </c>
      <c r="C74" s="110">
        <f t="shared" si="5"/>
        <v>0</v>
      </c>
      <c r="D74" s="128" t="s">
        <v>304</v>
      </c>
      <c r="E74" s="110">
        <f t="shared" si="6"/>
        <v>0</v>
      </c>
      <c r="F74" s="91">
        <f t="shared" si="7"/>
        <v>0</v>
      </c>
      <c r="G74" s="91">
        <f t="shared" si="8"/>
        <v>0</v>
      </c>
      <c r="H74" s="95">
        <f t="shared" si="9"/>
        <v>0</v>
      </c>
    </row>
    <row r="75" spans="1:8" ht="45" x14ac:dyDescent="0.25">
      <c r="A75" s="125">
        <v>70</v>
      </c>
      <c r="B75" s="128" t="s">
        <v>305</v>
      </c>
      <c r="C75" s="110">
        <f t="shared" si="5"/>
        <v>0</v>
      </c>
      <c r="D75" s="128" t="s">
        <v>305</v>
      </c>
      <c r="E75" s="110">
        <f t="shared" si="6"/>
        <v>0</v>
      </c>
      <c r="F75" s="91">
        <f t="shared" si="7"/>
        <v>0</v>
      </c>
      <c r="G75" s="91">
        <f t="shared" si="8"/>
        <v>0</v>
      </c>
      <c r="H75" s="95">
        <f t="shared" si="9"/>
        <v>0</v>
      </c>
    </row>
    <row r="76" spans="1:8" ht="45.75" thickBot="1" x14ac:dyDescent="0.3">
      <c r="A76" s="130">
        <v>71</v>
      </c>
      <c r="B76" s="131" t="s">
        <v>306</v>
      </c>
      <c r="C76" s="132">
        <f t="shared" si="5"/>
        <v>0</v>
      </c>
      <c r="D76" s="131" t="s">
        <v>306</v>
      </c>
      <c r="E76" s="132">
        <f t="shared" si="6"/>
        <v>0</v>
      </c>
      <c r="F76" s="97">
        <f t="shared" si="7"/>
        <v>0</v>
      </c>
      <c r="G76" s="97">
        <f t="shared" si="8"/>
        <v>0</v>
      </c>
      <c r="H76" s="98">
        <f t="shared" si="9"/>
        <v>0</v>
      </c>
    </row>
  </sheetData>
  <mergeCells count="7">
    <mergeCell ref="A1:H1"/>
    <mergeCell ref="A2:H2"/>
    <mergeCell ref="A3:A4"/>
    <mergeCell ref="B3:C3"/>
    <mergeCell ref="D3:E3"/>
    <mergeCell ref="F3:G3"/>
    <mergeCell ref="H3:H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5" x14ac:dyDescent="0.25"/>
  <cols>
    <col min="1" max="1" width="6.7109375" style="106" customWidth="1"/>
    <col min="2" max="2" width="37.28515625" style="106" customWidth="1"/>
    <col min="3" max="3" width="30.7109375" style="106" customWidth="1"/>
    <col min="4" max="5" width="25" style="106" customWidth="1"/>
    <col min="6" max="16384" width="9.140625" style="106"/>
  </cols>
  <sheetData>
    <row r="1" spans="1:5" ht="59.25" customHeight="1" x14ac:dyDescent="0.25">
      <c r="A1" s="276" t="s">
        <v>73</v>
      </c>
      <c r="B1" s="276"/>
      <c r="C1" s="276"/>
      <c r="D1" s="276"/>
      <c r="E1" s="276"/>
    </row>
    <row r="2" spans="1:5" ht="15.75" customHeight="1" thickBot="1" x14ac:dyDescent="0.3">
      <c r="A2" s="277" t="s">
        <v>339</v>
      </c>
      <c r="B2" s="277"/>
      <c r="C2" s="277"/>
      <c r="D2" s="277"/>
      <c r="E2" s="277"/>
    </row>
    <row r="3" spans="1:5" ht="79.5" customHeight="1" thickBot="1" x14ac:dyDescent="0.3">
      <c r="A3" s="273" t="s">
        <v>338</v>
      </c>
      <c r="B3" s="274"/>
      <c r="C3" s="274"/>
      <c r="D3" s="274"/>
      <c r="E3" s="275"/>
    </row>
    <row r="4" spans="1:5" ht="47.25" customHeight="1" x14ac:dyDescent="0.25">
      <c r="A4" s="149" t="s">
        <v>1</v>
      </c>
      <c r="B4" s="148" t="s">
        <v>5</v>
      </c>
      <c r="C4" s="148" t="s">
        <v>75</v>
      </c>
      <c r="D4" s="148" t="s">
        <v>158</v>
      </c>
      <c r="E4" s="147" t="s">
        <v>159</v>
      </c>
    </row>
    <row r="5" spans="1:5" x14ac:dyDescent="0.25">
      <c r="A5" s="146">
        <v>1</v>
      </c>
      <c r="B5" s="145">
        <v>2</v>
      </c>
      <c r="C5" s="145">
        <v>3</v>
      </c>
      <c r="D5" s="145">
        <v>4</v>
      </c>
      <c r="E5" s="144">
        <v>5</v>
      </c>
    </row>
    <row r="6" spans="1:5" x14ac:dyDescent="0.25">
      <c r="A6" s="143">
        <v>1</v>
      </c>
      <c r="B6" s="142" t="s">
        <v>340</v>
      </c>
      <c r="C6" s="141" t="s">
        <v>341</v>
      </c>
      <c r="D6" s="140">
        <v>67500</v>
      </c>
      <c r="E6" s="139">
        <v>67438.559999999998</v>
      </c>
    </row>
    <row r="7" spans="1:5" ht="45" x14ac:dyDescent="0.25">
      <c r="A7" s="143">
        <v>2</v>
      </c>
      <c r="B7" s="142" t="s">
        <v>342</v>
      </c>
      <c r="C7" s="141" t="s">
        <v>343</v>
      </c>
      <c r="D7" s="140">
        <v>56761190</v>
      </c>
      <c r="E7" s="139">
        <v>56757801.600000001</v>
      </c>
    </row>
    <row r="8" spans="1:5" ht="30" x14ac:dyDescent="0.25">
      <c r="A8" s="143">
        <v>3</v>
      </c>
      <c r="B8" s="142" t="s">
        <v>405</v>
      </c>
      <c r="C8" s="141" t="s">
        <v>404</v>
      </c>
      <c r="D8" s="140">
        <v>19031</v>
      </c>
      <c r="E8" s="139">
        <v>19030.82</v>
      </c>
    </row>
    <row r="9" spans="1:5" ht="30" x14ac:dyDescent="0.25">
      <c r="A9" s="143">
        <v>4</v>
      </c>
      <c r="B9" s="142" t="s">
        <v>344</v>
      </c>
      <c r="C9" s="141" t="s">
        <v>345</v>
      </c>
      <c r="D9" s="140">
        <v>28511400</v>
      </c>
      <c r="E9" s="139">
        <v>28511292.199999999</v>
      </c>
    </row>
    <row r="10" spans="1:5" x14ac:dyDescent="0.25">
      <c r="A10" s="143">
        <v>5</v>
      </c>
      <c r="B10" s="142" t="s">
        <v>346</v>
      </c>
      <c r="C10" s="141" t="s">
        <v>347</v>
      </c>
      <c r="D10" s="140">
        <v>4319979</v>
      </c>
      <c r="E10" s="139">
        <v>4287694.6399999997</v>
      </c>
    </row>
    <row r="11" spans="1:5" ht="15.75" thickBot="1" x14ac:dyDescent="0.3">
      <c r="A11" s="143">
        <v>6</v>
      </c>
      <c r="B11" s="142" t="s">
        <v>348</v>
      </c>
      <c r="C11" s="141" t="s">
        <v>349</v>
      </c>
      <c r="D11" s="140">
        <v>300000</v>
      </c>
      <c r="E11" s="139">
        <v>-246660</v>
      </c>
    </row>
    <row r="12" spans="1:5" ht="15.75" thickBot="1" x14ac:dyDescent="0.3">
      <c r="A12" s="138"/>
      <c r="B12" s="137"/>
      <c r="C12" s="136"/>
      <c r="D12" s="135">
        <v>89979100</v>
      </c>
      <c r="E12" s="134">
        <v>89396597.819999993</v>
      </c>
    </row>
    <row r="13" spans="1:5" x14ac:dyDescent="0.25">
      <c r="A13" s="133"/>
      <c r="B13" s="133"/>
      <c r="C13" s="133"/>
      <c r="D13" s="133"/>
      <c r="E13" s="133"/>
    </row>
    <row r="14" spans="1:5" x14ac:dyDescent="0.25">
      <c r="A14" s="133"/>
      <c r="B14" s="133"/>
      <c r="C14" s="133"/>
      <c r="D14" s="133"/>
      <c r="E14" s="133"/>
    </row>
    <row r="15" spans="1:5" x14ac:dyDescent="0.25">
      <c r="A15" s="133"/>
      <c r="B15" s="133"/>
      <c r="C15" s="133"/>
      <c r="D15" s="133"/>
      <c r="E15" s="133"/>
    </row>
  </sheetData>
  <mergeCells count="3">
    <mergeCell ref="A3:E3"/>
    <mergeCell ref="A1:E1"/>
    <mergeCell ref="A2:E2"/>
  </mergeCells>
  <pageMargins left="0.51181102362204722" right="0.51181102362204722" top="0.55118110236220474" bottom="0.55118110236220474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7" sqref="D7"/>
    </sheetView>
  </sheetViews>
  <sheetFormatPr defaultRowHeight="15" x14ac:dyDescent="0.25"/>
  <cols>
    <col min="1" max="1" width="6.7109375" style="106" customWidth="1"/>
    <col min="2" max="2" width="37.28515625" style="106" customWidth="1"/>
    <col min="3" max="3" width="30.7109375" style="106" customWidth="1"/>
    <col min="4" max="4" width="25" style="106" customWidth="1"/>
    <col min="5" max="256" width="9.140625" style="106"/>
    <col min="257" max="257" width="6.7109375" style="106" customWidth="1"/>
    <col min="258" max="258" width="37.28515625" style="106" customWidth="1"/>
    <col min="259" max="259" width="30.7109375" style="106" customWidth="1"/>
    <col min="260" max="260" width="25" style="106" customWidth="1"/>
    <col min="261" max="512" width="9.140625" style="106"/>
    <col min="513" max="513" width="6.7109375" style="106" customWidth="1"/>
    <col min="514" max="514" width="37.28515625" style="106" customWidth="1"/>
    <col min="515" max="515" width="30.7109375" style="106" customWidth="1"/>
    <col min="516" max="516" width="25" style="106" customWidth="1"/>
    <col min="517" max="768" width="9.140625" style="106"/>
    <col min="769" max="769" width="6.7109375" style="106" customWidth="1"/>
    <col min="770" max="770" width="37.28515625" style="106" customWidth="1"/>
    <col min="771" max="771" width="30.7109375" style="106" customWidth="1"/>
    <col min="772" max="772" width="25" style="106" customWidth="1"/>
    <col min="773" max="1024" width="9.140625" style="106"/>
    <col min="1025" max="1025" width="6.7109375" style="106" customWidth="1"/>
    <col min="1026" max="1026" width="37.28515625" style="106" customWidth="1"/>
    <col min="1027" max="1027" width="30.7109375" style="106" customWidth="1"/>
    <col min="1028" max="1028" width="25" style="106" customWidth="1"/>
    <col min="1029" max="1280" width="9.140625" style="106"/>
    <col min="1281" max="1281" width="6.7109375" style="106" customWidth="1"/>
    <col min="1282" max="1282" width="37.28515625" style="106" customWidth="1"/>
    <col min="1283" max="1283" width="30.7109375" style="106" customWidth="1"/>
    <col min="1284" max="1284" width="25" style="106" customWidth="1"/>
    <col min="1285" max="1536" width="9.140625" style="106"/>
    <col min="1537" max="1537" width="6.7109375" style="106" customWidth="1"/>
    <col min="1538" max="1538" width="37.28515625" style="106" customWidth="1"/>
    <col min="1539" max="1539" width="30.7109375" style="106" customWidth="1"/>
    <col min="1540" max="1540" width="25" style="106" customWidth="1"/>
    <col min="1541" max="1792" width="9.140625" style="106"/>
    <col min="1793" max="1793" width="6.7109375" style="106" customWidth="1"/>
    <col min="1794" max="1794" width="37.28515625" style="106" customWidth="1"/>
    <col min="1795" max="1795" width="30.7109375" style="106" customWidth="1"/>
    <col min="1796" max="1796" width="25" style="106" customWidth="1"/>
    <col min="1797" max="2048" width="9.140625" style="106"/>
    <col min="2049" max="2049" width="6.7109375" style="106" customWidth="1"/>
    <col min="2050" max="2050" width="37.28515625" style="106" customWidth="1"/>
    <col min="2051" max="2051" width="30.7109375" style="106" customWidth="1"/>
    <col min="2052" max="2052" width="25" style="106" customWidth="1"/>
    <col min="2053" max="2304" width="9.140625" style="106"/>
    <col min="2305" max="2305" width="6.7109375" style="106" customWidth="1"/>
    <col min="2306" max="2306" width="37.28515625" style="106" customWidth="1"/>
    <col min="2307" max="2307" width="30.7109375" style="106" customWidth="1"/>
    <col min="2308" max="2308" width="25" style="106" customWidth="1"/>
    <col min="2309" max="2560" width="9.140625" style="106"/>
    <col min="2561" max="2561" width="6.7109375" style="106" customWidth="1"/>
    <col min="2562" max="2562" width="37.28515625" style="106" customWidth="1"/>
    <col min="2563" max="2563" width="30.7109375" style="106" customWidth="1"/>
    <col min="2564" max="2564" width="25" style="106" customWidth="1"/>
    <col min="2565" max="2816" width="9.140625" style="106"/>
    <col min="2817" max="2817" width="6.7109375" style="106" customWidth="1"/>
    <col min="2818" max="2818" width="37.28515625" style="106" customWidth="1"/>
    <col min="2819" max="2819" width="30.7109375" style="106" customWidth="1"/>
    <col min="2820" max="2820" width="25" style="106" customWidth="1"/>
    <col min="2821" max="3072" width="9.140625" style="106"/>
    <col min="3073" max="3073" width="6.7109375" style="106" customWidth="1"/>
    <col min="3074" max="3074" width="37.28515625" style="106" customWidth="1"/>
    <col min="3075" max="3075" width="30.7109375" style="106" customWidth="1"/>
    <col min="3076" max="3076" width="25" style="106" customWidth="1"/>
    <col min="3077" max="3328" width="9.140625" style="106"/>
    <col min="3329" max="3329" width="6.7109375" style="106" customWidth="1"/>
    <col min="3330" max="3330" width="37.28515625" style="106" customWidth="1"/>
    <col min="3331" max="3331" width="30.7109375" style="106" customWidth="1"/>
    <col min="3332" max="3332" width="25" style="106" customWidth="1"/>
    <col min="3333" max="3584" width="9.140625" style="106"/>
    <col min="3585" max="3585" width="6.7109375" style="106" customWidth="1"/>
    <col min="3586" max="3586" width="37.28515625" style="106" customWidth="1"/>
    <col min="3587" max="3587" width="30.7109375" style="106" customWidth="1"/>
    <col min="3588" max="3588" width="25" style="106" customWidth="1"/>
    <col min="3589" max="3840" width="9.140625" style="106"/>
    <col min="3841" max="3841" width="6.7109375" style="106" customWidth="1"/>
    <col min="3842" max="3842" width="37.28515625" style="106" customWidth="1"/>
    <col min="3843" max="3843" width="30.7109375" style="106" customWidth="1"/>
    <col min="3844" max="3844" width="25" style="106" customWidth="1"/>
    <col min="3845" max="4096" width="9.140625" style="106"/>
    <col min="4097" max="4097" width="6.7109375" style="106" customWidth="1"/>
    <col min="4098" max="4098" width="37.28515625" style="106" customWidth="1"/>
    <col min="4099" max="4099" width="30.7109375" style="106" customWidth="1"/>
    <col min="4100" max="4100" width="25" style="106" customWidth="1"/>
    <col min="4101" max="4352" width="9.140625" style="106"/>
    <col min="4353" max="4353" width="6.7109375" style="106" customWidth="1"/>
    <col min="4354" max="4354" width="37.28515625" style="106" customWidth="1"/>
    <col min="4355" max="4355" width="30.7109375" style="106" customWidth="1"/>
    <col min="4356" max="4356" width="25" style="106" customWidth="1"/>
    <col min="4357" max="4608" width="9.140625" style="106"/>
    <col min="4609" max="4609" width="6.7109375" style="106" customWidth="1"/>
    <col min="4610" max="4610" width="37.28515625" style="106" customWidth="1"/>
    <col min="4611" max="4611" width="30.7109375" style="106" customWidth="1"/>
    <col min="4612" max="4612" width="25" style="106" customWidth="1"/>
    <col min="4613" max="4864" width="9.140625" style="106"/>
    <col min="4865" max="4865" width="6.7109375" style="106" customWidth="1"/>
    <col min="4866" max="4866" width="37.28515625" style="106" customWidth="1"/>
    <col min="4867" max="4867" width="30.7109375" style="106" customWidth="1"/>
    <col min="4868" max="4868" width="25" style="106" customWidth="1"/>
    <col min="4869" max="5120" width="9.140625" style="106"/>
    <col min="5121" max="5121" width="6.7109375" style="106" customWidth="1"/>
    <col min="5122" max="5122" width="37.28515625" style="106" customWidth="1"/>
    <col min="5123" max="5123" width="30.7109375" style="106" customWidth="1"/>
    <col min="5124" max="5124" width="25" style="106" customWidth="1"/>
    <col min="5125" max="5376" width="9.140625" style="106"/>
    <col min="5377" max="5377" width="6.7109375" style="106" customWidth="1"/>
    <col min="5378" max="5378" width="37.28515625" style="106" customWidth="1"/>
    <col min="5379" max="5379" width="30.7109375" style="106" customWidth="1"/>
    <col min="5380" max="5380" width="25" style="106" customWidth="1"/>
    <col min="5381" max="5632" width="9.140625" style="106"/>
    <col min="5633" max="5633" width="6.7109375" style="106" customWidth="1"/>
    <col min="5634" max="5634" width="37.28515625" style="106" customWidth="1"/>
    <col min="5635" max="5635" width="30.7109375" style="106" customWidth="1"/>
    <col min="5636" max="5636" width="25" style="106" customWidth="1"/>
    <col min="5637" max="5888" width="9.140625" style="106"/>
    <col min="5889" max="5889" width="6.7109375" style="106" customWidth="1"/>
    <col min="5890" max="5890" width="37.28515625" style="106" customWidth="1"/>
    <col min="5891" max="5891" width="30.7109375" style="106" customWidth="1"/>
    <col min="5892" max="5892" width="25" style="106" customWidth="1"/>
    <col min="5893" max="6144" width="9.140625" style="106"/>
    <col min="6145" max="6145" width="6.7109375" style="106" customWidth="1"/>
    <col min="6146" max="6146" width="37.28515625" style="106" customWidth="1"/>
    <col min="6147" max="6147" width="30.7109375" style="106" customWidth="1"/>
    <col min="6148" max="6148" width="25" style="106" customWidth="1"/>
    <col min="6149" max="6400" width="9.140625" style="106"/>
    <col min="6401" max="6401" width="6.7109375" style="106" customWidth="1"/>
    <col min="6402" max="6402" width="37.28515625" style="106" customWidth="1"/>
    <col min="6403" max="6403" width="30.7109375" style="106" customWidth="1"/>
    <col min="6404" max="6404" width="25" style="106" customWidth="1"/>
    <col min="6405" max="6656" width="9.140625" style="106"/>
    <col min="6657" max="6657" width="6.7109375" style="106" customWidth="1"/>
    <col min="6658" max="6658" width="37.28515625" style="106" customWidth="1"/>
    <col min="6659" max="6659" width="30.7109375" style="106" customWidth="1"/>
    <col min="6660" max="6660" width="25" style="106" customWidth="1"/>
    <col min="6661" max="6912" width="9.140625" style="106"/>
    <col min="6913" max="6913" width="6.7109375" style="106" customWidth="1"/>
    <col min="6914" max="6914" width="37.28515625" style="106" customWidth="1"/>
    <col min="6915" max="6915" width="30.7109375" style="106" customWidth="1"/>
    <col min="6916" max="6916" width="25" style="106" customWidth="1"/>
    <col min="6917" max="7168" width="9.140625" style="106"/>
    <col min="7169" max="7169" width="6.7109375" style="106" customWidth="1"/>
    <col min="7170" max="7170" width="37.28515625" style="106" customWidth="1"/>
    <col min="7171" max="7171" width="30.7109375" style="106" customWidth="1"/>
    <col min="7172" max="7172" width="25" style="106" customWidth="1"/>
    <col min="7173" max="7424" width="9.140625" style="106"/>
    <col min="7425" max="7425" width="6.7109375" style="106" customWidth="1"/>
    <col min="7426" max="7426" width="37.28515625" style="106" customWidth="1"/>
    <col min="7427" max="7427" width="30.7109375" style="106" customWidth="1"/>
    <col min="7428" max="7428" width="25" style="106" customWidth="1"/>
    <col min="7429" max="7680" width="9.140625" style="106"/>
    <col min="7681" max="7681" width="6.7109375" style="106" customWidth="1"/>
    <col min="7682" max="7682" width="37.28515625" style="106" customWidth="1"/>
    <col min="7683" max="7683" width="30.7109375" style="106" customWidth="1"/>
    <col min="7684" max="7684" width="25" style="106" customWidth="1"/>
    <col min="7685" max="7936" width="9.140625" style="106"/>
    <col min="7937" max="7937" width="6.7109375" style="106" customWidth="1"/>
    <col min="7938" max="7938" width="37.28515625" style="106" customWidth="1"/>
    <col min="7939" max="7939" width="30.7109375" style="106" customWidth="1"/>
    <col min="7940" max="7940" width="25" style="106" customWidth="1"/>
    <col min="7941" max="8192" width="9.140625" style="106"/>
    <col min="8193" max="8193" width="6.7109375" style="106" customWidth="1"/>
    <col min="8194" max="8194" width="37.28515625" style="106" customWidth="1"/>
    <col min="8195" max="8195" width="30.7109375" style="106" customWidth="1"/>
    <col min="8196" max="8196" width="25" style="106" customWidth="1"/>
    <col min="8197" max="8448" width="9.140625" style="106"/>
    <col min="8449" max="8449" width="6.7109375" style="106" customWidth="1"/>
    <col min="8450" max="8450" width="37.28515625" style="106" customWidth="1"/>
    <col min="8451" max="8451" width="30.7109375" style="106" customWidth="1"/>
    <col min="8452" max="8452" width="25" style="106" customWidth="1"/>
    <col min="8453" max="8704" width="9.140625" style="106"/>
    <col min="8705" max="8705" width="6.7109375" style="106" customWidth="1"/>
    <col min="8706" max="8706" width="37.28515625" style="106" customWidth="1"/>
    <col min="8707" max="8707" width="30.7109375" style="106" customWidth="1"/>
    <col min="8708" max="8708" width="25" style="106" customWidth="1"/>
    <col min="8709" max="8960" width="9.140625" style="106"/>
    <col min="8961" max="8961" width="6.7109375" style="106" customWidth="1"/>
    <col min="8962" max="8962" width="37.28515625" style="106" customWidth="1"/>
    <col min="8963" max="8963" width="30.7109375" style="106" customWidth="1"/>
    <col min="8964" max="8964" width="25" style="106" customWidth="1"/>
    <col min="8965" max="9216" width="9.140625" style="106"/>
    <col min="9217" max="9217" width="6.7109375" style="106" customWidth="1"/>
    <col min="9218" max="9218" width="37.28515625" style="106" customWidth="1"/>
    <col min="9219" max="9219" width="30.7109375" style="106" customWidth="1"/>
    <col min="9220" max="9220" width="25" style="106" customWidth="1"/>
    <col min="9221" max="9472" width="9.140625" style="106"/>
    <col min="9473" max="9473" width="6.7109375" style="106" customWidth="1"/>
    <col min="9474" max="9474" width="37.28515625" style="106" customWidth="1"/>
    <col min="9475" max="9475" width="30.7109375" style="106" customWidth="1"/>
    <col min="9476" max="9476" width="25" style="106" customWidth="1"/>
    <col min="9477" max="9728" width="9.140625" style="106"/>
    <col min="9729" max="9729" width="6.7109375" style="106" customWidth="1"/>
    <col min="9730" max="9730" width="37.28515625" style="106" customWidth="1"/>
    <col min="9731" max="9731" width="30.7109375" style="106" customWidth="1"/>
    <col min="9732" max="9732" width="25" style="106" customWidth="1"/>
    <col min="9733" max="9984" width="9.140625" style="106"/>
    <col min="9985" max="9985" width="6.7109375" style="106" customWidth="1"/>
    <col min="9986" max="9986" width="37.28515625" style="106" customWidth="1"/>
    <col min="9987" max="9987" width="30.7109375" style="106" customWidth="1"/>
    <col min="9988" max="9988" width="25" style="106" customWidth="1"/>
    <col min="9989" max="10240" width="9.140625" style="106"/>
    <col min="10241" max="10241" width="6.7109375" style="106" customWidth="1"/>
    <col min="10242" max="10242" width="37.28515625" style="106" customWidth="1"/>
    <col min="10243" max="10243" width="30.7109375" style="106" customWidth="1"/>
    <col min="10244" max="10244" width="25" style="106" customWidth="1"/>
    <col min="10245" max="10496" width="9.140625" style="106"/>
    <col min="10497" max="10497" width="6.7109375" style="106" customWidth="1"/>
    <col min="10498" max="10498" width="37.28515625" style="106" customWidth="1"/>
    <col min="10499" max="10499" width="30.7109375" style="106" customWidth="1"/>
    <col min="10500" max="10500" width="25" style="106" customWidth="1"/>
    <col min="10501" max="10752" width="9.140625" style="106"/>
    <col min="10753" max="10753" width="6.7109375" style="106" customWidth="1"/>
    <col min="10754" max="10754" width="37.28515625" style="106" customWidth="1"/>
    <col min="10755" max="10755" width="30.7109375" style="106" customWidth="1"/>
    <col min="10756" max="10756" width="25" style="106" customWidth="1"/>
    <col min="10757" max="11008" width="9.140625" style="106"/>
    <col min="11009" max="11009" width="6.7109375" style="106" customWidth="1"/>
    <col min="11010" max="11010" width="37.28515625" style="106" customWidth="1"/>
    <col min="11011" max="11011" width="30.7109375" style="106" customWidth="1"/>
    <col min="11012" max="11012" width="25" style="106" customWidth="1"/>
    <col min="11013" max="11264" width="9.140625" style="106"/>
    <col min="11265" max="11265" width="6.7109375" style="106" customWidth="1"/>
    <col min="11266" max="11266" width="37.28515625" style="106" customWidth="1"/>
    <col min="11267" max="11267" width="30.7109375" style="106" customWidth="1"/>
    <col min="11268" max="11268" width="25" style="106" customWidth="1"/>
    <col min="11269" max="11520" width="9.140625" style="106"/>
    <col min="11521" max="11521" width="6.7109375" style="106" customWidth="1"/>
    <col min="11522" max="11522" width="37.28515625" style="106" customWidth="1"/>
    <col min="11523" max="11523" width="30.7109375" style="106" customWidth="1"/>
    <col min="11524" max="11524" width="25" style="106" customWidth="1"/>
    <col min="11525" max="11776" width="9.140625" style="106"/>
    <col min="11777" max="11777" width="6.7109375" style="106" customWidth="1"/>
    <col min="11778" max="11778" width="37.28515625" style="106" customWidth="1"/>
    <col min="11779" max="11779" width="30.7109375" style="106" customWidth="1"/>
    <col min="11780" max="11780" width="25" style="106" customWidth="1"/>
    <col min="11781" max="12032" width="9.140625" style="106"/>
    <col min="12033" max="12033" width="6.7109375" style="106" customWidth="1"/>
    <col min="12034" max="12034" width="37.28515625" style="106" customWidth="1"/>
    <col min="12035" max="12035" width="30.7109375" style="106" customWidth="1"/>
    <col min="12036" max="12036" width="25" style="106" customWidth="1"/>
    <col min="12037" max="12288" width="9.140625" style="106"/>
    <col min="12289" max="12289" width="6.7109375" style="106" customWidth="1"/>
    <col min="12290" max="12290" width="37.28515625" style="106" customWidth="1"/>
    <col min="12291" max="12291" width="30.7109375" style="106" customWidth="1"/>
    <col min="12292" max="12292" width="25" style="106" customWidth="1"/>
    <col min="12293" max="12544" width="9.140625" style="106"/>
    <col min="12545" max="12545" width="6.7109375" style="106" customWidth="1"/>
    <col min="12546" max="12546" width="37.28515625" style="106" customWidth="1"/>
    <col min="12547" max="12547" width="30.7109375" style="106" customWidth="1"/>
    <col min="12548" max="12548" width="25" style="106" customWidth="1"/>
    <col min="12549" max="12800" width="9.140625" style="106"/>
    <col min="12801" max="12801" width="6.7109375" style="106" customWidth="1"/>
    <col min="12802" max="12802" width="37.28515625" style="106" customWidth="1"/>
    <col min="12803" max="12803" width="30.7109375" style="106" customWidth="1"/>
    <col min="12804" max="12804" width="25" style="106" customWidth="1"/>
    <col min="12805" max="13056" width="9.140625" style="106"/>
    <col min="13057" max="13057" width="6.7109375" style="106" customWidth="1"/>
    <col min="13058" max="13058" width="37.28515625" style="106" customWidth="1"/>
    <col min="13059" max="13059" width="30.7109375" style="106" customWidth="1"/>
    <col min="13060" max="13060" width="25" style="106" customWidth="1"/>
    <col min="13061" max="13312" width="9.140625" style="106"/>
    <col min="13313" max="13313" width="6.7109375" style="106" customWidth="1"/>
    <col min="13314" max="13314" width="37.28515625" style="106" customWidth="1"/>
    <col min="13315" max="13315" width="30.7109375" style="106" customWidth="1"/>
    <col min="13316" max="13316" width="25" style="106" customWidth="1"/>
    <col min="13317" max="13568" width="9.140625" style="106"/>
    <col min="13569" max="13569" width="6.7109375" style="106" customWidth="1"/>
    <col min="13570" max="13570" width="37.28515625" style="106" customWidth="1"/>
    <col min="13571" max="13571" width="30.7109375" style="106" customWidth="1"/>
    <col min="13572" max="13572" width="25" style="106" customWidth="1"/>
    <col min="13573" max="13824" width="9.140625" style="106"/>
    <col min="13825" max="13825" width="6.7109375" style="106" customWidth="1"/>
    <col min="13826" max="13826" width="37.28515625" style="106" customWidth="1"/>
    <col min="13827" max="13827" width="30.7109375" style="106" customWidth="1"/>
    <col min="13828" max="13828" width="25" style="106" customWidth="1"/>
    <col min="13829" max="14080" width="9.140625" style="106"/>
    <col min="14081" max="14081" width="6.7109375" style="106" customWidth="1"/>
    <col min="14082" max="14082" width="37.28515625" style="106" customWidth="1"/>
    <col min="14083" max="14083" width="30.7109375" style="106" customWidth="1"/>
    <col min="14084" max="14084" width="25" style="106" customWidth="1"/>
    <col min="14085" max="14336" width="9.140625" style="106"/>
    <col min="14337" max="14337" width="6.7109375" style="106" customWidth="1"/>
    <col min="14338" max="14338" width="37.28515625" style="106" customWidth="1"/>
    <col min="14339" max="14339" width="30.7109375" style="106" customWidth="1"/>
    <col min="14340" max="14340" width="25" style="106" customWidth="1"/>
    <col min="14341" max="14592" width="9.140625" style="106"/>
    <col min="14593" max="14593" width="6.7109375" style="106" customWidth="1"/>
    <col min="14594" max="14594" width="37.28515625" style="106" customWidth="1"/>
    <col min="14595" max="14595" width="30.7109375" style="106" customWidth="1"/>
    <col min="14596" max="14596" width="25" style="106" customWidth="1"/>
    <col min="14597" max="14848" width="9.140625" style="106"/>
    <col min="14849" max="14849" width="6.7109375" style="106" customWidth="1"/>
    <col min="14850" max="14850" width="37.28515625" style="106" customWidth="1"/>
    <col min="14851" max="14851" width="30.7109375" style="106" customWidth="1"/>
    <col min="14852" max="14852" width="25" style="106" customWidth="1"/>
    <col min="14853" max="15104" width="9.140625" style="106"/>
    <col min="15105" max="15105" width="6.7109375" style="106" customWidth="1"/>
    <col min="15106" max="15106" width="37.28515625" style="106" customWidth="1"/>
    <col min="15107" max="15107" width="30.7109375" style="106" customWidth="1"/>
    <col min="15108" max="15108" width="25" style="106" customWidth="1"/>
    <col min="15109" max="15360" width="9.140625" style="106"/>
    <col min="15361" max="15361" width="6.7109375" style="106" customWidth="1"/>
    <col min="15362" max="15362" width="37.28515625" style="106" customWidth="1"/>
    <col min="15363" max="15363" width="30.7109375" style="106" customWidth="1"/>
    <col min="15364" max="15364" width="25" style="106" customWidth="1"/>
    <col min="15365" max="15616" width="9.140625" style="106"/>
    <col min="15617" max="15617" width="6.7109375" style="106" customWidth="1"/>
    <col min="15618" max="15618" width="37.28515625" style="106" customWidth="1"/>
    <col min="15619" max="15619" width="30.7109375" style="106" customWidth="1"/>
    <col min="15620" max="15620" width="25" style="106" customWidth="1"/>
    <col min="15621" max="15872" width="9.140625" style="106"/>
    <col min="15873" max="15873" width="6.7109375" style="106" customWidth="1"/>
    <col min="15874" max="15874" width="37.28515625" style="106" customWidth="1"/>
    <col min="15875" max="15875" width="30.7109375" style="106" customWidth="1"/>
    <col min="15876" max="15876" width="25" style="106" customWidth="1"/>
    <col min="15877" max="16128" width="9.140625" style="106"/>
    <col min="16129" max="16129" width="6.7109375" style="106" customWidth="1"/>
    <col min="16130" max="16130" width="37.28515625" style="106" customWidth="1"/>
    <col min="16131" max="16131" width="30.7109375" style="106" customWidth="1"/>
    <col min="16132" max="16132" width="25" style="106" customWidth="1"/>
    <col min="16133" max="16384" width="9.140625" style="106"/>
  </cols>
  <sheetData>
    <row r="1" spans="1:4" ht="59.25" customHeight="1" x14ac:dyDescent="0.25">
      <c r="A1" s="276" t="s">
        <v>80</v>
      </c>
      <c r="B1" s="276"/>
      <c r="C1" s="276"/>
      <c r="D1" s="276"/>
    </row>
    <row r="2" spans="1:4" ht="15.75" thickBot="1" x14ac:dyDescent="0.3">
      <c r="A2" s="277" t="s">
        <v>339</v>
      </c>
      <c r="B2" s="277"/>
      <c r="C2" s="277"/>
      <c r="D2" s="277"/>
    </row>
    <row r="3" spans="1:4" ht="79.5" customHeight="1" thickBot="1" x14ac:dyDescent="0.3">
      <c r="A3" s="273" t="s">
        <v>338</v>
      </c>
      <c r="B3" s="274"/>
      <c r="C3" s="274"/>
      <c r="D3" s="275"/>
    </row>
    <row r="4" spans="1:4" ht="33.75" customHeight="1" x14ac:dyDescent="0.25">
      <c r="A4" s="149" t="s">
        <v>1</v>
      </c>
      <c r="B4" s="148" t="s">
        <v>5</v>
      </c>
      <c r="C4" s="148" t="s">
        <v>83</v>
      </c>
      <c r="D4" s="147" t="s">
        <v>81</v>
      </c>
    </row>
    <row r="5" spans="1:4" ht="15.75" thickBot="1" x14ac:dyDescent="0.3">
      <c r="A5" s="150">
        <v>1</v>
      </c>
      <c r="B5" s="151">
        <v>2</v>
      </c>
      <c r="C5" s="151">
        <v>3</v>
      </c>
      <c r="D5" s="152">
        <v>4</v>
      </c>
    </row>
    <row r="6" spans="1:4" x14ac:dyDescent="0.25">
      <c r="A6" s="153">
        <v>1</v>
      </c>
      <c r="B6" s="154" t="s">
        <v>350</v>
      </c>
      <c r="C6" s="155" t="s">
        <v>351</v>
      </c>
      <c r="D6" s="156">
        <v>30575130.530000001</v>
      </c>
    </row>
    <row r="7" spans="1:4" ht="30" x14ac:dyDescent="0.25">
      <c r="A7" s="153">
        <v>2</v>
      </c>
      <c r="B7" s="154" t="s">
        <v>197</v>
      </c>
      <c r="C7" s="155" t="s">
        <v>352</v>
      </c>
      <c r="D7" s="156">
        <v>9222367.5399999991</v>
      </c>
    </row>
    <row r="8" spans="1:4" x14ac:dyDescent="0.25">
      <c r="A8" s="153">
        <v>3</v>
      </c>
      <c r="B8" s="154" t="s">
        <v>353</v>
      </c>
      <c r="C8" s="155" t="s">
        <v>354</v>
      </c>
      <c r="D8" s="156">
        <v>217013.24</v>
      </c>
    </row>
    <row r="9" spans="1:4" x14ac:dyDescent="0.25">
      <c r="A9" s="153">
        <v>4</v>
      </c>
      <c r="B9" s="154" t="s">
        <v>355</v>
      </c>
      <c r="C9" s="155" t="s">
        <v>356</v>
      </c>
      <c r="D9" s="156">
        <v>801767.18</v>
      </c>
    </row>
    <row r="10" spans="1:4" x14ac:dyDescent="0.25">
      <c r="A10" s="153">
        <v>5</v>
      </c>
      <c r="B10" s="154" t="s">
        <v>355</v>
      </c>
      <c r="C10" s="155" t="s">
        <v>406</v>
      </c>
      <c r="D10" s="156">
        <v>5426354.21</v>
      </c>
    </row>
    <row r="11" spans="1:4" ht="30" x14ac:dyDescent="0.25">
      <c r="A11" s="153">
        <v>6</v>
      </c>
      <c r="B11" s="154" t="s">
        <v>357</v>
      </c>
      <c r="C11" s="155" t="s">
        <v>358</v>
      </c>
      <c r="D11" s="156">
        <v>2066050.28</v>
      </c>
    </row>
    <row r="12" spans="1:4" x14ac:dyDescent="0.25">
      <c r="A12" s="153">
        <v>7</v>
      </c>
      <c r="B12" s="154" t="s">
        <v>359</v>
      </c>
      <c r="C12" s="155" t="s">
        <v>360</v>
      </c>
      <c r="D12" s="156">
        <v>26300</v>
      </c>
    </row>
    <row r="13" spans="1:4" x14ac:dyDescent="0.25">
      <c r="A13" s="153">
        <v>8</v>
      </c>
      <c r="B13" s="154" t="s">
        <v>359</v>
      </c>
      <c r="C13" s="155" t="s">
        <v>361</v>
      </c>
      <c r="D13" s="156">
        <v>4856996.55</v>
      </c>
    </row>
    <row r="14" spans="1:4" x14ac:dyDescent="0.25">
      <c r="A14" s="153">
        <v>9</v>
      </c>
      <c r="B14" s="154" t="s">
        <v>225</v>
      </c>
      <c r="C14" s="155" t="s">
        <v>362</v>
      </c>
      <c r="D14" s="156">
        <v>73459.14</v>
      </c>
    </row>
    <row r="15" spans="1:4" ht="30" x14ac:dyDescent="0.25">
      <c r="A15" s="153">
        <v>10</v>
      </c>
      <c r="B15" s="154" t="s">
        <v>363</v>
      </c>
      <c r="C15" s="155" t="s">
        <v>364</v>
      </c>
      <c r="D15" s="156">
        <v>397079.15</v>
      </c>
    </row>
    <row r="16" spans="1:4" ht="30" x14ac:dyDescent="0.25">
      <c r="A16" s="153">
        <v>11</v>
      </c>
      <c r="B16" s="154" t="s">
        <v>226</v>
      </c>
      <c r="C16" s="155" t="s">
        <v>365</v>
      </c>
      <c r="D16" s="156">
        <v>6637804.8399999999</v>
      </c>
    </row>
    <row r="17" spans="1:4" ht="30" x14ac:dyDescent="0.25">
      <c r="A17" s="153">
        <v>12</v>
      </c>
      <c r="B17" s="154" t="s">
        <v>226</v>
      </c>
      <c r="C17" s="155" t="s">
        <v>366</v>
      </c>
      <c r="D17" s="156">
        <v>7924200</v>
      </c>
    </row>
    <row r="18" spans="1:4" ht="30" x14ac:dyDescent="0.25">
      <c r="A18" s="153">
        <v>13</v>
      </c>
      <c r="B18" s="154" t="s">
        <v>226</v>
      </c>
      <c r="C18" s="155" t="s">
        <v>367</v>
      </c>
      <c r="D18" s="156">
        <v>795416.01</v>
      </c>
    </row>
    <row r="19" spans="1:4" ht="45" x14ac:dyDescent="0.25">
      <c r="A19" s="153">
        <v>14</v>
      </c>
      <c r="B19" s="154" t="s">
        <v>368</v>
      </c>
      <c r="C19" s="155" t="s">
        <v>369</v>
      </c>
      <c r="D19" s="156">
        <v>28525.64</v>
      </c>
    </row>
    <row r="20" spans="1:4" ht="30" x14ac:dyDescent="0.25">
      <c r="A20" s="153">
        <v>15</v>
      </c>
      <c r="B20" s="154" t="s">
        <v>227</v>
      </c>
      <c r="C20" s="155" t="s">
        <v>370</v>
      </c>
      <c r="D20" s="156">
        <v>117650.13</v>
      </c>
    </row>
    <row r="21" spans="1:4" ht="30" x14ac:dyDescent="0.25">
      <c r="A21" s="153">
        <v>16</v>
      </c>
      <c r="B21" s="154" t="s">
        <v>227</v>
      </c>
      <c r="C21" s="155" t="s">
        <v>371</v>
      </c>
      <c r="D21" s="156">
        <v>400</v>
      </c>
    </row>
    <row r="22" spans="1:4" x14ac:dyDescent="0.25">
      <c r="A22" s="153">
        <v>17</v>
      </c>
      <c r="B22" s="154" t="s">
        <v>218</v>
      </c>
      <c r="C22" s="155" t="s">
        <v>372</v>
      </c>
      <c r="D22" s="156">
        <v>2237131</v>
      </c>
    </row>
    <row r="23" spans="1:4" x14ac:dyDescent="0.25">
      <c r="A23" s="153">
        <v>18</v>
      </c>
      <c r="B23" s="154" t="s">
        <v>218</v>
      </c>
      <c r="C23" s="155" t="s">
        <v>373</v>
      </c>
      <c r="D23" s="156">
        <v>127979.5</v>
      </c>
    </row>
    <row r="24" spans="1:4" x14ac:dyDescent="0.25">
      <c r="A24" s="153">
        <v>19</v>
      </c>
      <c r="B24" s="154" t="s">
        <v>218</v>
      </c>
      <c r="C24" s="155" t="s">
        <v>374</v>
      </c>
      <c r="D24" s="156">
        <v>10794.5</v>
      </c>
    </row>
    <row r="25" spans="1:4" x14ac:dyDescent="0.25">
      <c r="A25" s="153">
        <v>20</v>
      </c>
      <c r="B25" s="154" t="s">
        <v>407</v>
      </c>
      <c r="C25" s="155" t="s">
        <v>408</v>
      </c>
      <c r="D25" s="156">
        <v>500</v>
      </c>
    </row>
    <row r="26" spans="1:4" ht="30" x14ac:dyDescent="0.25">
      <c r="A26" s="153">
        <v>21</v>
      </c>
      <c r="B26" s="154" t="s">
        <v>375</v>
      </c>
      <c r="C26" s="155" t="s">
        <v>376</v>
      </c>
      <c r="D26" s="156">
        <v>4798900</v>
      </c>
    </row>
    <row r="27" spans="1:4" ht="30" x14ac:dyDescent="0.25">
      <c r="A27" s="153">
        <v>22</v>
      </c>
      <c r="B27" s="154" t="s">
        <v>377</v>
      </c>
      <c r="C27" s="155" t="s">
        <v>378</v>
      </c>
      <c r="D27" s="156">
        <v>7591522.4199999999</v>
      </c>
    </row>
    <row r="28" spans="1:4" ht="30" x14ac:dyDescent="0.25">
      <c r="A28" s="153">
        <v>23</v>
      </c>
      <c r="B28" s="154" t="s">
        <v>409</v>
      </c>
      <c r="C28" s="155" t="s">
        <v>410</v>
      </c>
      <c r="D28" s="156">
        <v>115087.44</v>
      </c>
    </row>
    <row r="29" spans="1:4" ht="30" x14ac:dyDescent="0.25">
      <c r="A29" s="153">
        <v>24</v>
      </c>
      <c r="B29" s="154" t="s">
        <v>228</v>
      </c>
      <c r="C29" s="155" t="s">
        <v>379</v>
      </c>
      <c r="D29" s="156">
        <v>1504863.8</v>
      </c>
    </row>
    <row r="30" spans="1:4" ht="30" x14ac:dyDescent="0.25">
      <c r="A30" s="153">
        <v>25</v>
      </c>
      <c r="B30" s="154" t="s">
        <v>229</v>
      </c>
      <c r="C30" s="155" t="s">
        <v>380</v>
      </c>
      <c r="D30" s="156">
        <v>337618.36</v>
      </c>
    </row>
    <row r="31" spans="1:4" ht="30" x14ac:dyDescent="0.25">
      <c r="A31" s="153">
        <v>26</v>
      </c>
      <c r="B31" s="154" t="s">
        <v>230</v>
      </c>
      <c r="C31" s="155" t="s">
        <v>381</v>
      </c>
      <c r="D31" s="156">
        <v>460436</v>
      </c>
    </row>
    <row r="32" spans="1:4" ht="30" x14ac:dyDescent="0.25">
      <c r="A32" s="153">
        <v>27</v>
      </c>
      <c r="B32" s="154" t="s">
        <v>382</v>
      </c>
      <c r="C32" s="155" t="s">
        <v>383</v>
      </c>
      <c r="D32" s="156">
        <v>2998798.99</v>
      </c>
    </row>
    <row r="33" spans="1:4" ht="45.75" thickBot="1" x14ac:dyDescent="0.3">
      <c r="A33" s="153">
        <v>28</v>
      </c>
      <c r="B33" s="154" t="s">
        <v>231</v>
      </c>
      <c r="C33" s="155" t="s">
        <v>384</v>
      </c>
      <c r="D33" s="156">
        <v>46945</v>
      </c>
    </row>
    <row r="34" spans="1:4" ht="15.75" thickBot="1" x14ac:dyDescent="0.3">
      <c r="A34" s="157"/>
      <c r="B34" s="137"/>
      <c r="C34" s="136"/>
      <c r="D34" s="134">
        <v>89397091.450000003</v>
      </c>
    </row>
    <row r="35" spans="1:4" x14ac:dyDescent="0.25">
      <c r="A35" s="133"/>
      <c r="B35" s="133"/>
      <c r="C35" s="133"/>
      <c r="D35" s="133"/>
    </row>
    <row r="36" spans="1:4" x14ac:dyDescent="0.25">
      <c r="A36" s="133"/>
      <c r="B36" s="133"/>
      <c r="C36" s="133"/>
      <c r="D36" s="133"/>
    </row>
    <row r="37" spans="1:4" x14ac:dyDescent="0.25">
      <c r="A37" s="133"/>
      <c r="B37" s="133"/>
      <c r="C37" s="133"/>
      <c r="D37" s="133"/>
    </row>
  </sheetData>
  <mergeCells count="3">
    <mergeCell ref="A1:D1"/>
    <mergeCell ref="A2:D2"/>
    <mergeCell ref="A3:D3"/>
  </mergeCells>
  <pageMargins left="0.51181102362204722" right="0.51181102362204722" top="0.55118110236220474" bottom="0.55118110236220474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view="pageBreakPreview" zoomScale="130" zoomScaleNormal="100" zoomScaleSheetLayoutView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E1"/>
    </sheetView>
  </sheetViews>
  <sheetFormatPr defaultRowHeight="15" x14ac:dyDescent="0.25"/>
  <cols>
    <col min="1" max="1" width="5" customWidth="1"/>
    <col min="2" max="2" width="51.5703125" customWidth="1"/>
    <col min="3" max="3" width="12" customWidth="1"/>
    <col min="4" max="4" width="18.42578125" customWidth="1"/>
    <col min="5" max="5" width="16.5703125" customWidth="1"/>
  </cols>
  <sheetData>
    <row r="1" spans="1:5" ht="29.25" customHeight="1" x14ac:dyDescent="0.25">
      <c r="A1" s="248" t="s">
        <v>86</v>
      </c>
      <c r="B1" s="248"/>
      <c r="C1" s="248"/>
      <c r="D1" s="248"/>
      <c r="E1" s="248"/>
    </row>
    <row r="2" spans="1:5" ht="15.75" x14ac:dyDescent="0.25">
      <c r="A2" s="278" t="s">
        <v>87</v>
      </c>
      <c r="B2" s="278"/>
      <c r="C2" s="278"/>
      <c r="D2" s="278"/>
      <c r="E2" s="278"/>
    </row>
    <row r="3" spans="1:5" ht="31.5" x14ac:dyDescent="0.25">
      <c r="A3" s="3" t="s">
        <v>1</v>
      </c>
      <c r="B3" s="40" t="s">
        <v>118</v>
      </c>
      <c r="C3" s="40" t="s">
        <v>117</v>
      </c>
      <c r="D3" s="40" t="s">
        <v>89</v>
      </c>
      <c r="E3" s="40" t="s">
        <v>90</v>
      </c>
    </row>
    <row r="4" spans="1:5" ht="15.75" x14ac:dyDescent="0.25">
      <c r="A4" s="3">
        <v>1</v>
      </c>
      <c r="B4" s="40">
        <v>2</v>
      </c>
      <c r="C4" s="40">
        <v>3</v>
      </c>
      <c r="D4" s="40">
        <v>4</v>
      </c>
      <c r="E4" s="40">
        <v>5</v>
      </c>
    </row>
    <row r="5" spans="1:5" ht="24" customHeight="1" x14ac:dyDescent="0.25">
      <c r="A5" s="3">
        <v>1</v>
      </c>
      <c r="B5" s="41" t="s">
        <v>114</v>
      </c>
      <c r="C5" s="3" t="s">
        <v>59</v>
      </c>
      <c r="D5" s="1"/>
      <c r="E5" s="1"/>
    </row>
    <row r="6" spans="1:5" ht="63" customHeight="1" x14ac:dyDescent="0.25">
      <c r="A6" s="3">
        <v>2</v>
      </c>
      <c r="B6" s="41" t="s">
        <v>91</v>
      </c>
      <c r="C6" s="3" t="s">
        <v>48</v>
      </c>
      <c r="D6" s="1"/>
      <c r="E6" s="1"/>
    </row>
    <row r="7" spans="1:5" ht="49.5" customHeight="1" x14ac:dyDescent="0.25">
      <c r="A7" s="261">
        <v>3</v>
      </c>
      <c r="B7" s="41" t="s">
        <v>152</v>
      </c>
      <c r="C7" s="3" t="s">
        <v>92</v>
      </c>
      <c r="D7" s="1"/>
      <c r="E7" s="1"/>
    </row>
    <row r="8" spans="1:5" ht="33.75" customHeight="1" x14ac:dyDescent="0.25">
      <c r="A8" s="262"/>
      <c r="B8" s="41" t="s">
        <v>111</v>
      </c>
      <c r="C8" s="3" t="s">
        <v>92</v>
      </c>
      <c r="D8" s="1"/>
      <c r="E8" s="1"/>
    </row>
    <row r="9" spans="1:5" ht="45" x14ac:dyDescent="0.25">
      <c r="A9" s="262"/>
      <c r="B9" s="41" t="s">
        <v>112</v>
      </c>
      <c r="C9" s="3" t="s">
        <v>92</v>
      </c>
      <c r="D9" s="1"/>
      <c r="E9" s="1"/>
    </row>
    <row r="10" spans="1:5" ht="45" x14ac:dyDescent="0.25">
      <c r="A10" s="263"/>
      <c r="B10" s="41" t="s">
        <v>113</v>
      </c>
      <c r="C10" s="3" t="s">
        <v>92</v>
      </c>
      <c r="D10" s="1"/>
      <c r="E10" s="1"/>
    </row>
    <row r="11" spans="1:5" ht="46.5" customHeight="1" x14ac:dyDescent="0.25">
      <c r="A11" s="261">
        <v>4</v>
      </c>
      <c r="B11" s="41" t="s">
        <v>93</v>
      </c>
      <c r="C11" s="3" t="s">
        <v>94</v>
      </c>
      <c r="D11" s="1"/>
      <c r="E11" s="1"/>
    </row>
    <row r="12" spans="1:5" ht="19.5" customHeight="1" x14ac:dyDescent="0.25">
      <c r="A12" s="262"/>
      <c r="B12" s="41" t="s">
        <v>95</v>
      </c>
      <c r="C12" s="3" t="s">
        <v>94</v>
      </c>
      <c r="D12" s="1"/>
      <c r="E12" s="1"/>
    </row>
    <row r="13" spans="1:5" ht="30" x14ac:dyDescent="0.25">
      <c r="A13" s="263"/>
      <c r="B13" s="41" t="s">
        <v>96</v>
      </c>
      <c r="C13" s="3" t="s">
        <v>94</v>
      </c>
      <c r="D13" s="1"/>
      <c r="E13" s="1"/>
    </row>
    <row r="14" spans="1:5" ht="24" customHeight="1" x14ac:dyDescent="0.25">
      <c r="A14" s="53">
        <v>5</v>
      </c>
      <c r="B14" s="41" t="s">
        <v>97</v>
      </c>
      <c r="C14" s="3" t="s">
        <v>94</v>
      </c>
      <c r="D14" s="1"/>
      <c r="E14" s="1"/>
    </row>
    <row r="15" spans="1:5" ht="44.25" customHeight="1" x14ac:dyDescent="0.25">
      <c r="A15" s="53">
        <v>6</v>
      </c>
      <c r="B15" s="41" t="s">
        <v>98</v>
      </c>
      <c r="C15" s="3" t="s">
        <v>94</v>
      </c>
      <c r="D15" s="1"/>
      <c r="E15" s="1"/>
    </row>
    <row r="16" spans="1:5" ht="62.25" customHeight="1" x14ac:dyDescent="0.25">
      <c r="A16" s="53">
        <v>7</v>
      </c>
      <c r="B16" s="41" t="s">
        <v>99</v>
      </c>
      <c r="C16" s="3" t="s">
        <v>94</v>
      </c>
      <c r="D16" s="1"/>
      <c r="E16" s="1"/>
    </row>
    <row r="17" spans="1:5" ht="63.75" customHeight="1" x14ac:dyDescent="0.25">
      <c r="A17" s="53">
        <v>8</v>
      </c>
      <c r="B17" s="41" t="s">
        <v>100</v>
      </c>
      <c r="C17" s="3" t="s">
        <v>94</v>
      </c>
      <c r="D17" s="1"/>
      <c r="E17" s="1"/>
    </row>
    <row r="18" spans="1:5" ht="33.75" customHeight="1" x14ac:dyDescent="0.25">
      <c r="A18" s="53">
        <v>9</v>
      </c>
      <c r="B18" s="41" t="s">
        <v>115</v>
      </c>
      <c r="C18" s="3" t="s">
        <v>48</v>
      </c>
      <c r="D18" s="1"/>
      <c r="E18" s="1"/>
    </row>
    <row r="19" spans="1:5" ht="61.5" customHeight="1" x14ac:dyDescent="0.25">
      <c r="A19" s="53">
        <v>10</v>
      </c>
      <c r="B19" s="41" t="s">
        <v>101</v>
      </c>
      <c r="C19" s="3" t="s">
        <v>48</v>
      </c>
      <c r="D19" s="1"/>
      <c r="E19" s="1"/>
    </row>
    <row r="20" spans="1:5" ht="34.5" customHeight="1" x14ac:dyDescent="0.25">
      <c r="A20" s="53">
        <v>11</v>
      </c>
      <c r="B20" s="41" t="s">
        <v>116</v>
      </c>
      <c r="C20" s="3" t="s">
        <v>48</v>
      </c>
      <c r="D20" s="1"/>
      <c r="E20" s="1"/>
    </row>
  </sheetData>
  <mergeCells count="4">
    <mergeCell ref="A1:E1"/>
    <mergeCell ref="A2:E2"/>
    <mergeCell ref="A7:A10"/>
    <mergeCell ref="A11:A13"/>
  </mergeCells>
  <pageMargins left="0.70866141732283472" right="0.51181102362204722" top="0.74803149606299213" bottom="0.55118110236220474" header="0.31496062992125984" footer="0.31496062992125984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19"/>
  <sheetViews>
    <sheetView view="pageBreakPreview" topLeftCell="A16" zoomScale="110" zoomScaleNormal="100" zoomScaleSheetLayoutView="110" workbookViewId="0">
      <selection activeCell="D19" sqref="D19"/>
    </sheetView>
  </sheetViews>
  <sheetFormatPr defaultRowHeight="15" x14ac:dyDescent="0.25"/>
  <cols>
    <col min="1" max="1" width="5.140625" customWidth="1"/>
    <col min="2" max="2" width="67.140625" customWidth="1"/>
    <col min="3" max="4" width="26.28515625" customWidth="1"/>
  </cols>
  <sheetData>
    <row r="1" spans="1:4" s="35" customFormat="1" ht="43.5" customHeight="1" x14ac:dyDescent="0.25">
      <c r="A1" s="279" t="s">
        <v>135</v>
      </c>
      <c r="B1" s="279"/>
      <c r="C1" s="279"/>
      <c r="D1" s="279"/>
    </row>
    <row r="2" spans="1:4" ht="75" customHeight="1" x14ac:dyDescent="0.25">
      <c r="A2" s="53" t="s">
        <v>1</v>
      </c>
      <c r="B2" s="40" t="s">
        <v>5</v>
      </c>
      <c r="C2" s="40" t="s">
        <v>134</v>
      </c>
      <c r="D2" s="40" t="s">
        <v>133</v>
      </c>
    </row>
    <row r="3" spans="1:4" ht="15.75" x14ac:dyDescent="0.25">
      <c r="A3" s="3">
        <v>1</v>
      </c>
      <c r="B3" s="40">
        <v>2</v>
      </c>
      <c r="C3" s="40">
        <v>3</v>
      </c>
      <c r="D3" s="40">
        <v>4</v>
      </c>
    </row>
    <row r="4" spans="1:4" ht="54" customHeight="1" x14ac:dyDescent="0.25">
      <c r="A4" s="47">
        <v>1</v>
      </c>
      <c r="B4" s="46" t="s">
        <v>132</v>
      </c>
      <c r="C4" s="158" t="s">
        <v>411</v>
      </c>
      <c r="D4" s="60" t="s">
        <v>412</v>
      </c>
    </row>
    <row r="5" spans="1:4" ht="54" customHeight="1" x14ac:dyDescent="0.25">
      <c r="A5" s="47">
        <v>2</v>
      </c>
      <c r="B5" s="46" t="s">
        <v>131</v>
      </c>
      <c r="C5" s="45"/>
      <c r="D5" s="45"/>
    </row>
    <row r="6" spans="1:4" ht="54" customHeight="1" x14ac:dyDescent="0.25">
      <c r="A6" s="47">
        <v>3</v>
      </c>
      <c r="B6" s="46" t="s">
        <v>130</v>
      </c>
      <c r="C6" s="45"/>
      <c r="D6" s="45"/>
    </row>
    <row r="7" spans="1:4" ht="54" customHeight="1" x14ac:dyDescent="0.25">
      <c r="A7" s="47">
        <v>4</v>
      </c>
      <c r="B7" s="46" t="s">
        <v>129</v>
      </c>
      <c r="C7" s="40" t="s">
        <v>413</v>
      </c>
      <c r="D7" s="40" t="s">
        <v>414</v>
      </c>
    </row>
    <row r="8" spans="1:4" ht="54" customHeight="1" x14ac:dyDescent="0.25">
      <c r="A8" s="47">
        <v>5</v>
      </c>
      <c r="B8" s="46" t="s">
        <v>128</v>
      </c>
      <c r="C8" s="45"/>
      <c r="D8" s="45"/>
    </row>
    <row r="9" spans="1:4" ht="54" customHeight="1" x14ac:dyDescent="0.25">
      <c r="A9" s="47">
        <v>6</v>
      </c>
      <c r="B9" s="46" t="s">
        <v>127</v>
      </c>
      <c r="C9" s="45"/>
      <c r="D9" s="45"/>
    </row>
    <row r="10" spans="1:4" ht="54" customHeight="1" x14ac:dyDescent="0.25">
      <c r="A10" s="47">
        <v>7</v>
      </c>
      <c r="B10" s="46" t="s">
        <v>126</v>
      </c>
      <c r="C10" s="61">
        <v>18301.599999999999</v>
      </c>
      <c r="D10" s="61">
        <v>18301.599999999999</v>
      </c>
    </row>
    <row r="11" spans="1:4" ht="54" customHeight="1" x14ac:dyDescent="0.25">
      <c r="A11" s="47">
        <v>8</v>
      </c>
      <c r="B11" s="46" t="s">
        <v>125</v>
      </c>
      <c r="C11" s="45"/>
      <c r="D11" s="45"/>
    </row>
    <row r="12" spans="1:4" ht="54" customHeight="1" x14ac:dyDescent="0.25">
      <c r="A12" s="47">
        <v>9</v>
      </c>
      <c r="B12" s="46" t="s">
        <v>124</v>
      </c>
      <c r="C12" s="45"/>
      <c r="D12" s="45"/>
    </row>
    <row r="13" spans="1:4" ht="54" customHeight="1" x14ac:dyDescent="0.25">
      <c r="A13" s="47">
        <v>10</v>
      </c>
      <c r="B13" s="46" t="s">
        <v>123</v>
      </c>
      <c r="C13" s="40">
        <v>35</v>
      </c>
      <c r="D13" s="40">
        <v>35</v>
      </c>
    </row>
    <row r="14" spans="1:4" ht="54" customHeight="1" x14ac:dyDescent="0.25">
      <c r="A14" s="47">
        <v>11</v>
      </c>
      <c r="B14" s="46" t="s">
        <v>122</v>
      </c>
      <c r="C14" s="45"/>
      <c r="D14" s="45"/>
    </row>
    <row r="15" spans="1:4" ht="19.5" customHeight="1" x14ac:dyDescent="0.25">
      <c r="A15" s="280" t="s">
        <v>74</v>
      </c>
      <c r="B15" s="281"/>
      <c r="C15" s="281"/>
      <c r="D15" s="282"/>
    </row>
    <row r="16" spans="1:4" ht="62.25" customHeight="1" x14ac:dyDescent="0.25">
      <c r="A16" s="47">
        <v>12</v>
      </c>
      <c r="B16" s="46" t="s">
        <v>121</v>
      </c>
      <c r="C16" s="45"/>
      <c r="D16" s="45"/>
    </row>
    <row r="17" spans="1:4" ht="62.25" customHeight="1" x14ac:dyDescent="0.25">
      <c r="A17" s="47">
        <v>13</v>
      </c>
      <c r="B17" s="46" t="s">
        <v>120</v>
      </c>
      <c r="C17" s="45"/>
      <c r="D17" s="45"/>
    </row>
    <row r="18" spans="1:4" ht="62.25" customHeight="1" x14ac:dyDescent="0.25">
      <c r="A18" s="47">
        <v>14</v>
      </c>
      <c r="B18" s="46" t="s">
        <v>119</v>
      </c>
      <c r="C18" s="40" t="s">
        <v>415</v>
      </c>
      <c r="D18" s="40" t="s">
        <v>416</v>
      </c>
    </row>
    <row r="19" spans="1:4" ht="15.75" x14ac:dyDescent="0.25">
      <c r="A19" s="44"/>
      <c r="B19" s="43"/>
      <c r="C19" s="42"/>
      <c r="D19" s="42"/>
    </row>
  </sheetData>
  <mergeCells count="2">
    <mergeCell ref="A1:D1"/>
    <mergeCell ref="A15:D15"/>
  </mergeCells>
  <pageMargins left="0.70866141732283472" right="0.51181102362204722" top="0.74803149606299213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view="pageBreakPreview" topLeftCell="A7" zoomScale="110" zoomScaleNormal="100" zoomScaleSheetLayoutView="110" workbookViewId="0">
      <selection activeCell="B4" sqref="B4"/>
    </sheetView>
  </sheetViews>
  <sheetFormatPr defaultRowHeight="15" x14ac:dyDescent="0.25"/>
  <cols>
    <col min="1" max="1" width="5.85546875" customWidth="1"/>
    <col min="2" max="2" width="50.140625" customWidth="1"/>
    <col min="3" max="3" width="12.85546875" customWidth="1"/>
    <col min="4" max="5" width="23.5703125" customWidth="1"/>
  </cols>
  <sheetData>
    <row r="1" spans="1:5" s="50" customFormat="1" ht="41.25" customHeight="1" x14ac:dyDescent="0.35">
      <c r="A1" s="279" t="s">
        <v>141</v>
      </c>
      <c r="B1" s="279"/>
      <c r="C1" s="279"/>
      <c r="D1" s="279"/>
      <c r="E1" s="279"/>
    </row>
    <row r="2" spans="1:5" ht="21" customHeight="1" x14ac:dyDescent="0.25">
      <c r="A2" s="278" t="s">
        <v>87</v>
      </c>
      <c r="B2" s="278"/>
      <c r="C2" s="278"/>
      <c r="D2" s="278"/>
      <c r="E2" s="278"/>
    </row>
    <row r="3" spans="1:5" ht="47.25" x14ac:dyDescent="0.25">
      <c r="A3" s="40" t="s">
        <v>1</v>
      </c>
      <c r="B3" s="40" t="s">
        <v>5</v>
      </c>
      <c r="C3" s="40" t="s">
        <v>88</v>
      </c>
      <c r="D3" s="40" t="s">
        <v>140</v>
      </c>
      <c r="E3" s="40" t="s">
        <v>139</v>
      </c>
    </row>
    <row r="4" spans="1:5" ht="31.5" x14ac:dyDescent="0.25">
      <c r="A4" s="283">
        <v>1</v>
      </c>
      <c r="B4" s="51" t="s">
        <v>153</v>
      </c>
      <c r="C4" s="40" t="s">
        <v>136</v>
      </c>
      <c r="D4" s="52"/>
      <c r="E4" s="52"/>
    </row>
    <row r="5" spans="1:5" ht="47.25" x14ac:dyDescent="0.25">
      <c r="A5" s="284"/>
      <c r="B5" s="48" t="s">
        <v>154</v>
      </c>
      <c r="C5" s="40" t="s">
        <v>136</v>
      </c>
      <c r="D5" s="52"/>
      <c r="E5" s="52"/>
    </row>
    <row r="6" spans="1:5" ht="47.25" x14ac:dyDescent="0.25">
      <c r="A6" s="285"/>
      <c r="B6" s="48" t="s">
        <v>155</v>
      </c>
      <c r="C6" s="40" t="s">
        <v>136</v>
      </c>
      <c r="D6" s="52"/>
      <c r="E6" s="52"/>
    </row>
    <row r="7" spans="1:5" ht="47.25" x14ac:dyDescent="0.25">
      <c r="A7" s="49">
        <v>2</v>
      </c>
      <c r="B7" s="48" t="s">
        <v>138</v>
      </c>
      <c r="C7" s="40" t="s">
        <v>137</v>
      </c>
      <c r="D7" s="52"/>
      <c r="E7" s="52"/>
    </row>
    <row r="8" spans="1:5" ht="47.25" x14ac:dyDescent="0.25">
      <c r="A8" s="286">
        <v>3</v>
      </c>
      <c r="B8" s="48" t="s">
        <v>156</v>
      </c>
      <c r="C8" s="40" t="s">
        <v>136</v>
      </c>
      <c r="D8" s="52"/>
      <c r="E8" s="52"/>
    </row>
    <row r="9" spans="1:5" ht="31.5" x14ac:dyDescent="0.25">
      <c r="A9" s="287"/>
      <c r="B9" s="48" t="s">
        <v>142</v>
      </c>
      <c r="C9" s="40" t="s">
        <v>136</v>
      </c>
      <c r="D9" s="52"/>
      <c r="E9" s="52"/>
    </row>
  </sheetData>
  <mergeCells count="4">
    <mergeCell ref="A2:E2"/>
    <mergeCell ref="A4:A6"/>
    <mergeCell ref="A1:E1"/>
    <mergeCell ref="A8:A9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Титульный лист</vt:lpstr>
      <vt:lpstr>Раздел I </vt:lpstr>
      <vt:lpstr>Раздел II</vt:lpstr>
      <vt:lpstr>Раздел II  2.1. </vt:lpstr>
      <vt:lpstr>Раздел II  2.9.</vt:lpstr>
      <vt:lpstr>Раздел II  2.11.</vt:lpstr>
      <vt:lpstr>Раздел IIа</vt:lpstr>
      <vt:lpstr>Раздел III</vt:lpstr>
      <vt:lpstr>Раздел IIIа</vt:lpstr>
      <vt:lpstr>'Раздел III'!Заголовки_для_печати</vt:lpstr>
      <vt:lpstr>'Раздел IIа'!Заголовки_для_печати</vt:lpstr>
      <vt:lpstr>'Раздел I 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Лиманская Наталья Михайловна</dc:creator>
  <cp:lastModifiedBy>Главбух</cp:lastModifiedBy>
  <cp:lastPrinted>2022-04-05T11:12:37Z</cp:lastPrinted>
  <dcterms:created xsi:type="dcterms:W3CDTF">2017-03-29T08:29:57Z</dcterms:created>
  <dcterms:modified xsi:type="dcterms:W3CDTF">2022-04-14T13:52:44Z</dcterms:modified>
</cp:coreProperties>
</file>